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C8" i="16" l="1"/>
  <c r="C11" i="16"/>
  <c r="C9" i="16"/>
  <c r="C10" i="16"/>
  <c r="C7" i="16"/>
  <c r="C17" i="16" s="1"/>
  <c r="D14" i="9" l="1"/>
  <c r="D19" i="9"/>
  <c r="E14" i="9"/>
  <c r="E19" i="9"/>
  <c r="F12" i="2"/>
  <c r="D12" i="1"/>
  <c r="F65" i="10"/>
  <c r="D65" i="10"/>
  <c r="F14" i="10" l="1"/>
  <c r="F20" i="10" s="1"/>
  <c r="D14" i="10"/>
  <c r="D20" i="10" s="1"/>
  <c r="C14" i="10"/>
  <c r="D15" i="15"/>
  <c r="E15" i="15"/>
  <c r="F15" i="15"/>
  <c r="G15" i="15"/>
  <c r="H15" i="15"/>
  <c r="E9" i="15"/>
  <c r="F9" i="15"/>
  <c r="G9" i="15"/>
  <c r="H9" i="15"/>
  <c r="D9" i="15"/>
  <c r="F27" i="2"/>
  <c r="D20" i="15" l="1"/>
  <c r="C20" i="10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I14" i="15"/>
  <c r="I13" i="15"/>
  <c r="I12" i="15"/>
  <c r="I11" i="15"/>
  <c r="I10" i="15"/>
  <c r="H20" i="15"/>
  <c r="G20" i="15"/>
  <c r="F20" i="15"/>
  <c r="E20" i="15"/>
  <c r="I8" i="15"/>
  <c r="E12" i="4"/>
  <c r="D12" i="4"/>
  <c r="E22" i="4"/>
  <c r="E21" i="4" s="1"/>
  <c r="D22" i="4"/>
  <c r="D21" i="4" s="1"/>
  <c r="I15" i="15" l="1"/>
  <c r="I9" i="15"/>
  <c r="F22" i="2"/>
  <c r="E22" i="2"/>
  <c r="E27" i="2"/>
  <c r="I20" i="15" l="1"/>
  <c r="F16" i="2"/>
  <c r="F11" i="2" s="1"/>
  <c r="F8" i="2" s="1"/>
  <c r="F25" i="2" s="1"/>
  <c r="F39" i="2" s="1"/>
  <c r="F43" i="2" s="1"/>
  <c r="E16" i="2"/>
  <c r="E12" i="2"/>
  <c r="D41" i="1"/>
  <c r="C41" i="1"/>
  <c r="D52" i="1"/>
  <c r="C52" i="1"/>
  <c r="C18" i="1"/>
  <c r="D56" i="1" l="1"/>
  <c r="C56" i="1"/>
  <c r="E11" i="2"/>
  <c r="E8" i="2" s="1"/>
  <c r="E25" i="2" s="1"/>
  <c r="E39" i="2" s="1"/>
  <c r="E43" i="2" s="1"/>
  <c r="D23" i="1"/>
  <c r="C23" i="1"/>
  <c r="D18" i="1"/>
  <c r="C12" i="1"/>
  <c r="D36" i="1" l="1"/>
  <c r="C36" i="1"/>
  <c r="E16" i="4"/>
  <c r="E8" i="4"/>
  <c r="G41" i="2" l="1"/>
  <c r="D8" i="4"/>
  <c r="D16" i="4"/>
</calcChain>
</file>

<file path=xl/sharedStrings.xml><?xml version="1.0" encoding="utf-8"?>
<sst xmlns="http://schemas.openxmlformats.org/spreadsheetml/2006/main" count="371" uniqueCount="264">
  <si>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</si>
  <si>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</si>
  <si>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</si>
  <si>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</si>
  <si>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</si>
  <si>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</si>
  <si>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</si>
  <si>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</si>
  <si>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</si>
  <si>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</si>
  <si>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</si>
  <si>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</si>
  <si>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</si>
  <si>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</si>
  <si>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</si>
  <si>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</si>
  <si>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</si>
  <si>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</si>
  <si>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</si>
  <si>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</si>
  <si>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</si>
  <si>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</si>
  <si>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</si>
  <si>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</si>
  <si>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</si>
  <si>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</si>
  <si>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</si>
  <si>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</si>
  <si>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</si>
  <si>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</si>
  <si>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</si>
  <si>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</si>
  <si>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</si>
  <si>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</si>
  <si>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</si>
  <si>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</si>
  <si>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</si>
  <si>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</si>
  <si>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</si>
  <si>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</si>
  <si>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</si>
  <si>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</si>
  <si>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</si>
  <si>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</si>
  <si>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</si>
  <si>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</si>
  <si>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</si>
  <si>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</si>
  <si>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</si>
  <si>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</si>
  <si>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</si>
  <si>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</si>
  <si>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</si>
  <si>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</si>
  <si>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</si>
  <si>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</si>
  <si>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</si>
  <si>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</si>
  <si>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</si>
  <si>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</si>
  <si>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</si>
  <si>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</si>
  <si>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</si>
  <si>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</si>
  <si>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</si>
  <si>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</si>
  <si>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</si>
  <si>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</si>
  <si>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</si>
  <si>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</si>
  <si>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</si>
  <si>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</si>
  <si>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</si>
  <si>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</si>
  <si>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</si>
  <si>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</si>
  <si>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</si>
  <si>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</si>
  <si>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</si>
  <si>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</si>
  <si>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</si>
  <si>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</si>
  <si>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</si>
  <si>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</si>
  <si>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</si>
  <si>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</si>
  <si>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</si>
  <si>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</si>
  <si>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</si>
  <si>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</si>
  <si>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</si>
  <si>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</si>
  <si>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</si>
  <si>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</si>
  <si>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</si>
  <si>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</si>
  <si>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</si>
  <si>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</si>
  <si>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</si>
  <si>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</si>
  <si>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</si>
  <si>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</si>
  <si>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</si>
  <si>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</si>
  <si>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</si>
  <si>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</si>
  <si>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</si>
  <si>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</si>
  <si>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</si>
  <si>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</si>
  <si>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</si>
  <si>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</si>
  <si>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</si>
  <si>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</si>
  <si>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</si>
  <si>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</si>
  <si>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</si>
  <si>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</si>
  <si>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</si>
  <si>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</si>
  <si>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</si>
  <si>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</si>
  <si>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</si>
  <si>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</si>
  <si>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</si>
  <si>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</si>
  <si>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</si>
  <si>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</si>
  <si>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</si>
  <si>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</si>
  <si>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</si>
  <si>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</si>
  <si>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</si>
  <si>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</si>
  <si>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</si>
  <si>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</si>
  <si>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</si>
  <si>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</si>
  <si>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</si>
  <si>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</si>
  <si>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</si>
  <si>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</si>
  <si>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</si>
  <si>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</si>
  <si>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</si>
  <si>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</si>
  <si>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</si>
  <si>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</si>
  <si>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</si>
  <si>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</si>
  <si>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</si>
  <si>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</si>
  <si>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</si>
  <si>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</si>
  <si>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</si>
  <si>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</si>
  <si>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</si>
  <si>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</si>
  <si>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</si>
  <si>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</si>
  <si>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</si>
  <si>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</si>
  <si>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</si>
  <si>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</si>
  <si>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</si>
  <si>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</si>
  <si>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</si>
  <si>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</si>
  <si>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</si>
  <si>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</si>
  <si>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</si>
  <si>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</si>
  <si>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</si>
  <si>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</si>
  <si>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</si>
  <si>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</si>
  <si>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</si>
  <si>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</si>
  <si>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</si>
  <si>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</si>
  <si>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</si>
  <si>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</si>
  <si>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</si>
  <si>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</si>
  <si>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</si>
  <si>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</si>
  <si>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</si>
  <si>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</si>
  <si>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</si>
  <si>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</si>
  <si>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</si>
  <si>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</si>
  <si>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</si>
  <si>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</si>
  <si>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</si>
  <si>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</si>
  <si>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</si>
  <si>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</si>
  <si>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</si>
  <si>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</si>
  <si>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</si>
  <si>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</si>
  <si>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</si>
  <si>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</si>
  <si>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</si>
  <si>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</si>
  <si>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</si>
  <si>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</si>
  <si>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</si>
  <si>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</si>
  <si>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</si>
  <si>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</si>
  <si>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</si>
  <si>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</si>
  <si>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</si>
  <si>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</si>
  <si>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</si>
  <si>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</si>
  <si>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</si>
  <si>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</si>
  <si>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</si>
  <si>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</si>
  <si>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</si>
  <si>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</si>
  <si>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</si>
  <si>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</si>
  <si>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</si>
  <si>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</si>
  <si>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</si>
  <si>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</si>
  <si>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</si>
  <si>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</si>
  <si>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</si>
  <si>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</si>
  <si>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</si>
  <si>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</si>
  <si>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</si>
  <si>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>PT. BPRS BERKAH DANA FADHLILLAH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</si>
  <si>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</si>
  <si>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</si>
  <si>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</si>
  <si>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</si>
  <si>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</si>
  <si>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</si>
  <si>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</si>
  <si>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</si>
  <si>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>2. MAWARDI MUHAMMAD SALEH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</si>
  <si>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</si>
  <si>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</si>
  <si>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</si>
  <si>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 xml:space="preserve"> 30 September 2020</t>
  </si>
  <si>
    <t>Periode s.d 30 September 2020</t>
  </si>
  <si>
    <t>1. ABDU RACHIM IDRIS</t>
  </si>
  <si>
    <t>1. PEMDA KAMPAR</t>
  </si>
  <si>
    <t>3. MAWARDI MUHAMMAD SALEH</t>
  </si>
  <si>
    <t>5. SYAWIR HAMID</t>
  </si>
  <si>
    <t>Tanggal: 30 September 2020</t>
  </si>
  <si>
    <t>Maret 2020</t>
  </si>
  <si>
    <t xml:space="preserve"> Maret 2019</t>
  </si>
  <si>
    <t>Un Audited</t>
  </si>
  <si>
    <t xml:space="preserve"> September 2020</t>
  </si>
  <si>
    <t xml:space="preserve"> September 2019</t>
  </si>
  <si>
    <t>September 2020 Un Audited</t>
  </si>
  <si>
    <t>September 2019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</si>
</sst>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  <font>
      <sz val="10"/>
      <color rgb="FF00000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26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6" fontId="3" fillId="0" borderId="9" xfId="1" applyNumberFormat="1" applyFont="1" applyBorder="1" applyAlignment="1">
      <alignment horizontal="center" vertical="center"/>
    </xf>
    <xf numFmtId="166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6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6" fontId="4" fillId="0" borderId="9" xfId="1" applyNumberFormat="1" applyFont="1" applyBorder="1" applyAlignment="1">
      <alignment horizontal="center" vertical="center"/>
    </xf>
    <xf numFmtId="166" fontId="4" fillId="0" borderId="9" xfId="1" applyNumberFormat="1" applyFont="1" applyBorder="1" applyAlignment="1">
      <alignment vertical="center"/>
    </xf>
    <xf numFmtId="166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5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5" fontId="3" fillId="0" borderId="2" xfId="1" applyFont="1" applyBorder="1" applyAlignment="1">
      <alignment vertical="center"/>
    </xf>
    <xf numFmtId="165" fontId="3" fillId="0" borderId="9" xfId="1" applyFont="1" applyBorder="1" applyAlignment="1">
      <alignment vertical="center"/>
    </xf>
    <xf numFmtId="165" fontId="3" fillId="0" borderId="9" xfId="1" applyFont="1" applyFill="1" applyBorder="1" applyAlignment="1">
      <alignment horizontal="left" vertical="top" wrapText="1"/>
    </xf>
    <xf numFmtId="165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5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5" fontId="4" fillId="0" borderId="13" xfId="1" applyFont="1" applyBorder="1" applyAlignment="1">
      <alignment vertical="center"/>
    </xf>
    <xf numFmtId="165" fontId="3" fillId="0" borderId="13" xfId="1" applyFont="1" applyBorder="1" applyAlignment="1">
      <alignment vertical="center"/>
    </xf>
    <xf numFmtId="165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5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5" fontId="3" fillId="0" borderId="0" xfId="1" applyFont="1" applyBorder="1" applyAlignment="1">
      <alignment vertical="center"/>
    </xf>
    <xf numFmtId="165" fontId="3" fillId="0" borderId="0" xfId="1" applyFont="1" applyBorder="1" applyAlignment="1">
      <alignment horizontal="left" vertical="center"/>
    </xf>
    <xf numFmtId="165" fontId="4" fillId="2" borderId="15" xfId="1" applyFont="1" applyFill="1" applyBorder="1" applyAlignment="1">
      <alignment vertical="center"/>
    </xf>
    <xf numFmtId="165" fontId="4" fillId="0" borderId="0" xfId="1" applyFont="1" applyBorder="1" applyAlignment="1">
      <alignment vertical="center"/>
    </xf>
    <xf numFmtId="165" fontId="3" fillId="0" borderId="20" xfId="1" applyFont="1" applyBorder="1" applyAlignment="1">
      <alignment vertical="center"/>
    </xf>
    <xf numFmtId="165" fontId="3" fillId="0" borderId="15" xfId="1" applyFont="1" applyBorder="1" applyAlignment="1">
      <alignment horizontal="left" vertical="center"/>
    </xf>
    <xf numFmtId="165" fontId="3" fillId="0" borderId="15" xfId="1" applyFont="1" applyBorder="1" applyAlignment="1">
      <alignment vertical="center"/>
    </xf>
    <xf numFmtId="166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6" fontId="4" fillId="0" borderId="14" xfId="0" applyNumberFormat="1" applyFont="1" applyFill="1" applyBorder="1" applyAlignment="1">
      <alignment vertical="center"/>
    </xf>
    <xf numFmtId="165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6" fontId="3" fillId="0" borderId="23" xfId="1" applyNumberFormat="1" applyFont="1" applyBorder="1" applyAlignment="1">
      <alignment vertical="center"/>
    </xf>
    <xf numFmtId="166" fontId="3" fillId="0" borderId="30" xfId="1" applyNumberFormat="1" applyFont="1" applyBorder="1" applyAlignment="1">
      <alignment vertical="center"/>
    </xf>
    <xf numFmtId="165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6" fontId="3" fillId="0" borderId="14" xfId="1" applyNumberFormat="1" applyFont="1" applyBorder="1" applyAlignment="1">
      <alignment vertical="center"/>
    </xf>
    <xf numFmtId="165" fontId="3" fillId="0" borderId="14" xfId="1" applyFont="1" applyBorder="1" applyAlignment="1">
      <alignment horizontal="right" vertical="center"/>
    </xf>
    <xf numFmtId="166" fontId="3" fillId="0" borderId="0" xfId="1" applyNumberFormat="1" applyFont="1" applyAlignment="1">
      <alignment vertical="center" wrapText="1"/>
    </xf>
    <xf numFmtId="165" fontId="4" fillId="2" borderId="25" xfId="1" applyFont="1" applyFill="1" applyBorder="1" applyAlignment="1">
      <alignment vertical="center"/>
    </xf>
    <xf numFmtId="166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6" fontId="4" fillId="0" borderId="13" xfId="1" applyNumberFormat="1" applyFont="1" applyBorder="1" applyAlignment="1">
      <alignment vertical="center"/>
    </xf>
    <xf numFmtId="166" fontId="4" fillId="0" borderId="13" xfId="1" applyNumberFormat="1" applyFont="1" applyBorder="1" applyAlignment="1">
      <alignment horizontal="center" vertical="center"/>
    </xf>
    <xf numFmtId="165" fontId="3" fillId="0" borderId="13" xfId="1" quotePrefix="1" applyFont="1" applyBorder="1" applyAlignment="1">
      <alignment horizontal="left" vertical="center"/>
    </xf>
    <xf numFmtId="165" fontId="4" fillId="0" borderId="17" xfId="1" applyFont="1" applyBorder="1" applyAlignment="1">
      <alignment vertical="center"/>
    </xf>
    <xf numFmtId="166" fontId="3" fillId="0" borderId="2" xfId="1" applyNumberFormat="1" applyFont="1" applyBorder="1" applyAlignment="1">
      <alignment vertical="center"/>
    </xf>
    <xf numFmtId="166" fontId="3" fillId="0" borderId="17" xfId="1" applyNumberFormat="1" applyFont="1" applyBorder="1" applyAlignment="1">
      <alignment vertical="center"/>
    </xf>
    <xf numFmtId="166" fontId="4" fillId="0" borderId="11" xfId="1" applyNumberFormat="1" applyFont="1" applyBorder="1" applyAlignment="1">
      <alignment vertical="center"/>
    </xf>
    <xf numFmtId="166" fontId="4" fillId="0" borderId="2" xfId="1" applyNumberFormat="1" applyFont="1" applyBorder="1" applyAlignment="1">
      <alignment vertical="center"/>
    </xf>
    <xf numFmtId="166" fontId="3" fillId="0" borderId="1" xfId="1" applyNumberFormat="1" applyFont="1" applyBorder="1" applyAlignment="1">
      <alignment vertical="center"/>
    </xf>
    <xf numFmtId="166" fontId="4" fillId="0" borderId="1" xfId="1" applyNumberFormat="1" applyFont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9" xfId="1" applyNumberFormat="1" applyFont="1" applyFill="1" applyBorder="1" applyAlignment="1">
      <alignment vertical="center"/>
    </xf>
    <xf numFmtId="166" fontId="4" fillId="0" borderId="9" xfId="1" applyNumberFormat="1" applyFont="1" applyFill="1" applyBorder="1" applyAlignment="1">
      <alignment vertical="center"/>
    </xf>
    <xf numFmtId="166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6" fontId="4" fillId="0" borderId="16" xfId="1" applyNumberFormat="1" applyFont="1" applyBorder="1" applyAlignment="1">
      <alignment vertical="center"/>
    </xf>
    <xf numFmtId="166" fontId="4" fillId="0" borderId="17" xfId="1" applyNumberFormat="1" applyFont="1" applyBorder="1" applyAlignment="1">
      <alignment vertical="center"/>
    </xf>
    <xf numFmtId="166" fontId="3" fillId="3" borderId="23" xfId="1" applyNumberFormat="1" applyFont="1" applyFill="1" applyBorder="1" applyAlignment="1">
      <alignment vertical="center"/>
    </xf>
    <xf numFmtId="166" fontId="3" fillId="0" borderId="16" xfId="1" applyNumberFormat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5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6" fontId="3" fillId="0" borderId="9" xfId="1" applyNumberFormat="1" applyFont="1" applyBorder="1" applyAlignment="1">
      <alignment horizontal="right" vertical="center"/>
    </xf>
    <xf numFmtId="166" fontId="4" fillId="0" borderId="13" xfId="1" applyNumberFormat="1" applyFont="1" applyFill="1" applyBorder="1" applyAlignment="1">
      <alignment horizontal="right" vertical="center"/>
    </xf>
    <xf numFmtId="166" fontId="3" fillId="0" borderId="17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5" fontId="4" fillId="0" borderId="28" xfId="1" applyFont="1" applyFill="1" applyBorder="1" applyAlignment="1">
      <alignment horizontal="left" vertical="center"/>
    </xf>
    <xf numFmtId="165" fontId="4" fillId="0" borderId="0" xfId="1" applyFont="1" applyFill="1" applyBorder="1" applyAlignment="1">
      <alignment horizontal="left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6" fontId="3" fillId="0" borderId="0" xfId="0" applyNumberFormat="1" applyFont="1" applyAlignment="1">
      <alignment vertical="center"/>
    </xf>
    <xf numFmtId="164" fontId="15" fillId="0" borderId="9" xfId="0" applyNumberFormat="1" applyFont="1" applyFill="1" applyBorder="1" applyAlignment="1">
      <alignment vertical="top" wrapText="1" readingOrder="1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6" fontId="4" fillId="0" borderId="0" xfId="1" applyNumberFormat="1" applyFont="1" applyBorder="1" applyAlignment="1">
      <alignment horizontal="center" vertical="center"/>
    </xf>
    <xf numFmtId="166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5" fontId="7" fillId="0" borderId="0" xfId="3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5" fontId="3" fillId="0" borderId="20" xfId="1" applyFont="1" applyBorder="1" applyAlignment="1">
      <alignment horizontal="left" vertical="center"/>
    </xf>
    <xf numFmtId="165" fontId="3" fillId="0" borderId="15" xfId="1" applyFont="1" applyBorder="1" applyAlignment="1">
      <alignment horizontal="left" vertical="center"/>
    </xf>
    <xf numFmtId="165" fontId="3" fillId="0" borderId="14" xfId="1" applyFont="1" applyBorder="1" applyAlignment="1">
      <alignment horizontal="left" vertical="center"/>
    </xf>
    <xf numFmtId="165" fontId="3" fillId="0" borderId="26" xfId="1" applyFont="1" applyBorder="1" applyAlignment="1">
      <alignment horizontal="center" vertical="center"/>
    </xf>
    <xf numFmtId="165" fontId="3" fillId="0" borderId="27" xfId="1" applyFont="1" applyBorder="1" applyAlignment="1">
      <alignment horizontal="center" vertical="center"/>
    </xf>
    <xf numFmtId="165" fontId="4" fillId="0" borderId="13" xfId="1" applyFont="1" applyFill="1" applyBorder="1" applyAlignment="1">
      <alignment horizontal="left" vertical="center"/>
    </xf>
    <xf numFmtId="165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5" fontId="6" fillId="0" borderId="20" xfId="1" applyFont="1" applyBorder="1" applyAlignment="1">
      <alignment horizontal="left" vertical="center"/>
    </xf>
    <xf numFmtId="165" fontId="6" fillId="0" borderId="15" xfId="1" applyFont="1" applyBorder="1" applyAlignment="1">
      <alignment horizontal="left" vertical="center"/>
    </xf>
    <xf numFmtId="165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6" fontId="3" fillId="0" borderId="26" xfId="1" applyNumberFormat="1" applyFont="1" applyBorder="1" applyAlignment="1">
      <alignment horizontal="center" vertical="center"/>
    </xf>
    <xf numFmtId="166" fontId="3" fillId="0" borderId="27" xfId="1" applyNumberFormat="1" applyFont="1" applyBorder="1" applyAlignment="1">
      <alignment horizontal="center" vertical="center"/>
    </xf>
    <xf numFmtId="166" fontId="4" fillId="0" borderId="20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15" fontId="12" fillId="0" borderId="0" xfId="3" applyNumberFormat="1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15" fontId="7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6" fontId="8" fillId="4" borderId="3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6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topLeftCell="A31" workbookViewId="0">
      <selection activeCell="C37" sqref="C37:D38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3" t="s">
        <v>79</v>
      </c>
      <c r="B1" s="173"/>
      <c r="C1" s="173"/>
      <c r="D1" s="173"/>
    </row>
    <row r="2" spans="1:4" ht="12.75" customHeight="1" x14ac:dyDescent="0.2">
      <c r="A2" s="173" t="s">
        <v>237</v>
      </c>
      <c r="B2" s="173"/>
      <c r="C2" s="173"/>
      <c r="D2" s="173"/>
    </row>
    <row r="3" spans="1:4" ht="15.95" customHeight="1" x14ac:dyDescent="0.2">
      <c r="A3" s="173" t="s">
        <v>256</v>
      </c>
      <c r="B3" s="173"/>
      <c r="C3" s="173"/>
      <c r="D3" s="173"/>
    </row>
    <row r="4" spans="1:4" ht="3" customHeight="1" x14ac:dyDescent="0.2"/>
    <row r="5" spans="1:4" ht="14.25" customHeight="1" x14ac:dyDescent="0.2">
      <c r="D5" s="60" t="s">
        <v>81</v>
      </c>
    </row>
    <row r="6" spans="1:4" s="2" customFormat="1" ht="15.95" customHeight="1" x14ac:dyDescent="0.2">
      <c r="A6" s="221" t="s">
        <v>0</v>
      </c>
      <c r="B6" s="221" t="s">
        <v>100</v>
      </c>
      <c r="C6" s="231" t="s">
        <v>260</v>
      </c>
      <c r="D6" s="231" t="s">
        <v>261</v>
      </c>
    </row>
    <row r="7" spans="1:4" s="2" customFormat="1" ht="15.95" customHeight="1" thickBot="1" x14ac:dyDescent="0.25">
      <c r="A7" s="223"/>
      <c r="B7" s="223"/>
      <c r="C7" s="224" t="s">
        <v>259</v>
      </c>
      <c r="D7" s="224" t="s">
        <v>259</v>
      </c>
    </row>
    <row r="8" spans="1:4" ht="15.95" customHeight="1" thickTop="1" x14ac:dyDescent="0.2">
      <c r="A8" s="55">
        <v>1</v>
      </c>
      <c r="B8" s="56" t="s">
        <v>51</v>
      </c>
      <c r="C8" s="120">
        <v>607470</v>
      </c>
      <c r="D8" s="120">
        <v>536842</v>
      </c>
    </row>
    <row r="9" spans="1:4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7" t="s">
        <v>78</v>
      </c>
      <c r="C11" s="30">
        <v>17266361</v>
      </c>
      <c r="D11" s="30">
        <v>13026735</v>
      </c>
    </row>
    <row r="12" spans="1:4" ht="15.95" customHeight="1" x14ac:dyDescent="0.2">
      <c r="A12" s="172">
        <v>5</v>
      </c>
      <c r="B12" s="58" t="s">
        <v>55</v>
      </c>
      <c r="C12" s="30">
        <f>SUM(C13:C17)</f>
        <v>23938498</v>
      </c>
      <c r="D12" s="30">
        <f>SUM(D13:D17)</f>
        <v>19880754</v>
      </c>
    </row>
    <row r="13" spans="1:4" ht="15.95" customHeight="1" x14ac:dyDescent="0.2">
      <c r="A13" s="172"/>
      <c r="B13" s="58" t="s">
        <v>56</v>
      </c>
      <c r="C13" s="30">
        <v>23792382</v>
      </c>
      <c r="D13" s="30">
        <v>19622460</v>
      </c>
    </row>
    <row r="14" spans="1:4" ht="15.95" customHeight="1" x14ac:dyDescent="0.2">
      <c r="A14" s="172"/>
      <c r="B14" s="58" t="s">
        <v>71</v>
      </c>
      <c r="C14" s="30">
        <v>0</v>
      </c>
      <c r="D14" s="30">
        <v>0</v>
      </c>
    </row>
    <row r="15" spans="1:4" ht="15.95" customHeight="1" x14ac:dyDescent="0.2">
      <c r="A15" s="172"/>
      <c r="B15" s="58" t="s">
        <v>57</v>
      </c>
      <c r="C15" s="30">
        <v>38302</v>
      </c>
      <c r="D15" s="30">
        <v>48927</v>
      </c>
    </row>
    <row r="16" spans="1:4" ht="15.95" customHeight="1" x14ac:dyDescent="0.2">
      <c r="A16" s="172"/>
      <c r="B16" s="58" t="s">
        <v>72</v>
      </c>
      <c r="C16" s="30">
        <v>107814</v>
      </c>
      <c r="D16" s="30">
        <v>209367</v>
      </c>
    </row>
    <row r="17" spans="1:4" ht="15.95" customHeight="1" x14ac:dyDescent="0.2">
      <c r="A17" s="172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72">
        <v>6</v>
      </c>
      <c r="B18" s="58" t="s">
        <v>59</v>
      </c>
      <c r="C18" s="30">
        <f>SUM(C19:C21)</f>
        <v>150000</v>
      </c>
      <c r="D18" s="30">
        <f>SUM(D19:D21)</f>
        <v>0</v>
      </c>
    </row>
    <row r="19" spans="1:4" ht="15.95" customHeight="1" x14ac:dyDescent="0.2">
      <c r="A19" s="172"/>
      <c r="B19" s="58" t="s">
        <v>73</v>
      </c>
      <c r="C19" s="30">
        <v>150000</v>
      </c>
      <c r="D19" s="30"/>
    </row>
    <row r="20" spans="1:4" ht="15.95" customHeight="1" x14ac:dyDescent="0.2">
      <c r="A20" s="172"/>
      <c r="B20" s="58" t="s">
        <v>60</v>
      </c>
      <c r="C20" s="30">
        <v>0</v>
      </c>
      <c r="D20" s="30"/>
    </row>
    <row r="21" spans="1:4" ht="15.95" customHeight="1" x14ac:dyDescent="0.2">
      <c r="A21" s="172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72">
        <v>8</v>
      </c>
      <c r="B23" s="58" t="s">
        <v>70</v>
      </c>
      <c r="C23" s="30">
        <f>SUM(C24:C25)</f>
        <v>597604</v>
      </c>
      <c r="D23" s="30">
        <f>SUM(D24:D25)</f>
        <v>722199</v>
      </c>
    </row>
    <row r="24" spans="1:4" ht="15.95" customHeight="1" x14ac:dyDescent="0.2">
      <c r="A24" s="172"/>
      <c r="B24" s="58" t="s">
        <v>62</v>
      </c>
      <c r="C24" s="30">
        <v>143432</v>
      </c>
      <c r="D24" s="30">
        <v>156403</v>
      </c>
    </row>
    <row r="25" spans="1:4" ht="15.95" customHeight="1" x14ac:dyDescent="0.2">
      <c r="A25" s="172"/>
      <c r="B25" s="58" t="s">
        <v>63</v>
      </c>
      <c r="C25" s="30">
        <v>454172</v>
      </c>
      <c r="D25" s="30">
        <v>565796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72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72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0</v>
      </c>
      <c r="D29" s="30">
        <v>0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72">
        <v>13</v>
      </c>
      <c r="B31" s="58" t="s">
        <v>66</v>
      </c>
      <c r="C31" s="30">
        <v>1258660</v>
      </c>
      <c r="D31" s="30">
        <v>1117489</v>
      </c>
    </row>
    <row r="32" spans="1:4" ht="15.95" customHeight="1" x14ac:dyDescent="0.2">
      <c r="A32" s="172"/>
      <c r="B32" s="58" t="s">
        <v>67</v>
      </c>
      <c r="C32" s="30">
        <v>998399</v>
      </c>
      <c r="D32" s="30">
        <v>914316</v>
      </c>
    </row>
    <row r="33" spans="1:7" ht="15.95" customHeight="1" x14ac:dyDescent="0.2">
      <c r="A33" s="172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72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1">
        <v>390425</v>
      </c>
      <c r="D35" s="121">
        <v>447797</v>
      </c>
    </row>
    <row r="36" spans="1:7" s="12" customFormat="1" ht="24" customHeight="1" thickBot="1" x14ac:dyDescent="0.25">
      <c r="A36" s="218" t="s">
        <v>80</v>
      </c>
      <c r="B36" s="219"/>
      <c r="C36" s="220">
        <f>C8+C9+C10+C11+C12+C18+C22-C23+C26+C27-C28+C29+C30+C31-C32+C33+C34+C35</f>
        <v>42084674</v>
      </c>
      <c r="D36" s="220">
        <f>D8+D9+D10+D11+D12+D18+D22-D23+D26+D27-D28+D29+D30+D31-D32+D33+D34+D35</f>
        <v>33442365</v>
      </c>
    </row>
    <row r="37" spans="1:7" s="2" customFormat="1" ht="15.95" customHeight="1" thickTop="1" x14ac:dyDescent="0.2">
      <c r="A37" s="221" t="s">
        <v>0</v>
      </c>
      <c r="B37" s="221" t="s">
        <v>82</v>
      </c>
      <c r="C37" s="231" t="s">
        <v>260</v>
      </c>
      <c r="D37" s="231" t="s">
        <v>261</v>
      </c>
    </row>
    <row r="38" spans="1:7" s="2" customFormat="1" ht="15.95" customHeight="1" thickBot="1" x14ac:dyDescent="0.25">
      <c r="A38" s="223"/>
      <c r="B38" s="223"/>
      <c r="C38" s="224" t="s">
        <v>259</v>
      </c>
      <c r="D38" s="224" t="s">
        <v>259</v>
      </c>
    </row>
    <row r="39" spans="1:7" ht="15.95" customHeight="1" thickTop="1" x14ac:dyDescent="0.2">
      <c r="A39" s="31">
        <v>1</v>
      </c>
      <c r="B39" s="9" t="s">
        <v>83</v>
      </c>
      <c r="C39" s="30">
        <v>15803</v>
      </c>
      <c r="D39" s="30">
        <v>12812</v>
      </c>
    </row>
    <row r="40" spans="1:7" ht="15.95" customHeight="1" x14ac:dyDescent="0.2">
      <c r="A40" s="31">
        <v>2</v>
      </c>
      <c r="B40" s="9" t="s">
        <v>2</v>
      </c>
      <c r="C40" s="30">
        <v>28213740</v>
      </c>
      <c r="D40" s="30">
        <v>23965130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8207750</v>
      </c>
      <c r="D41" s="30">
        <f>SUM(D42:D43)</f>
        <v>5841582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8207750</v>
      </c>
      <c r="D43" s="30">
        <v>5841582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218809</v>
      </c>
      <c r="D47" s="30">
        <v>184737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4449770</v>
      </c>
      <c r="D49" s="30">
        <v>3334770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973049</v>
      </c>
      <c r="D52" s="30">
        <f>SUM(D53:D55)</f>
        <v>97581</v>
      </c>
    </row>
    <row r="53" spans="1:6" ht="15.95" customHeight="1" x14ac:dyDescent="0.2">
      <c r="A53" s="9"/>
      <c r="B53" s="9" t="s">
        <v>96</v>
      </c>
      <c r="C53" s="30">
        <v>177243</v>
      </c>
      <c r="D53" s="30">
        <v>115902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763995</v>
      </c>
      <c r="D55" s="30">
        <v>-50132</v>
      </c>
    </row>
    <row r="56" spans="1:6" s="12" customFormat="1" ht="25.5" customHeight="1" x14ac:dyDescent="0.2">
      <c r="A56" s="225" t="s">
        <v>99</v>
      </c>
      <c r="B56" s="226"/>
      <c r="C56" s="227">
        <f>C39+C40+C41+C44+C45+C46+C47+C48+C49+C50+C51+C52</f>
        <v>42084674</v>
      </c>
      <c r="D56" s="227">
        <f>D39+D40+D41+D44+D45+D46+D47+D48+D49+D50+D51+D52</f>
        <v>33442365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E16" sqref="E16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5" width="25" style="1" bestFit="1" customWidth="1"/>
    <col min="6" max="6" width="20.5703125" style="1" bestFit="1" customWidth="1"/>
    <col min="7" max="7" width="1" style="1" customWidth="1"/>
    <col min="8" max="16384" width="9.140625" style="1"/>
  </cols>
  <sheetData>
    <row r="1" spans="1:6" ht="15" customHeight="1" x14ac:dyDescent="0.2">
      <c r="A1" s="173" t="s">
        <v>134</v>
      </c>
      <c r="B1" s="173"/>
      <c r="C1" s="173"/>
      <c r="D1" s="173"/>
      <c r="E1" s="173"/>
      <c r="F1" s="173"/>
    </row>
    <row r="2" spans="1:6" ht="12.75" customHeight="1" x14ac:dyDescent="0.2">
      <c r="A2" s="173" t="s">
        <v>237</v>
      </c>
      <c r="B2" s="173"/>
      <c r="C2" s="173"/>
      <c r="D2" s="173"/>
      <c r="E2" s="173"/>
      <c r="F2" s="173"/>
    </row>
    <row r="3" spans="1:6" ht="15.95" customHeight="1" x14ac:dyDescent="0.2">
      <c r="A3" s="173" t="s">
        <v>251</v>
      </c>
      <c r="B3" s="173"/>
      <c r="C3" s="173"/>
      <c r="D3" s="173"/>
      <c r="E3" s="173"/>
      <c r="F3" s="173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17.100000000000001" customHeight="1" x14ac:dyDescent="0.2">
      <c r="A6" s="228" t="s">
        <v>0</v>
      </c>
      <c r="B6" s="229" t="s">
        <v>101</v>
      </c>
      <c r="C6" s="229"/>
      <c r="D6" s="230"/>
      <c r="E6" s="231" t="s">
        <v>260</v>
      </c>
      <c r="F6" s="231" t="s">
        <v>261</v>
      </c>
    </row>
    <row r="7" spans="1:6" s="2" customFormat="1" ht="17.100000000000001" customHeight="1" thickBot="1" x14ac:dyDescent="0.25">
      <c r="A7" s="232"/>
      <c r="B7" s="233"/>
      <c r="C7" s="233"/>
      <c r="D7" s="234"/>
      <c r="E7" s="224" t="s">
        <v>259</v>
      </c>
      <c r="F7" s="224" t="s">
        <v>259</v>
      </c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22">
        <f>E9+E10+E11+E21</f>
        <v>4064539</v>
      </c>
      <c r="F8" s="123">
        <f>F9+F10+F11+F21</f>
        <v>3495716</v>
      </c>
    </row>
    <row r="9" spans="1:6" ht="17.100000000000001" customHeight="1" x14ac:dyDescent="0.2">
      <c r="A9" s="62"/>
      <c r="B9" s="10" t="s">
        <v>103</v>
      </c>
      <c r="C9" s="10"/>
      <c r="D9" s="4"/>
      <c r="E9" s="124">
        <v>0</v>
      </c>
      <c r="F9" s="30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4">
        <v>610054</v>
      </c>
      <c r="F10" s="30">
        <v>408293</v>
      </c>
    </row>
    <row r="11" spans="1:6" ht="17.100000000000001" customHeight="1" x14ac:dyDescent="0.2">
      <c r="A11" s="62"/>
      <c r="B11" s="10" t="s">
        <v>105</v>
      </c>
      <c r="C11" s="4"/>
      <c r="D11" s="10"/>
      <c r="E11" s="124">
        <f>E12+E16+E19+E20</f>
        <v>3454485</v>
      </c>
      <c r="F11" s="30">
        <f>F12+F16+F19+F20</f>
        <v>3087423</v>
      </c>
    </row>
    <row r="12" spans="1:6" ht="17.100000000000001" customHeight="1" x14ac:dyDescent="0.2">
      <c r="A12" s="62"/>
      <c r="B12" s="10"/>
      <c r="C12" s="4" t="s">
        <v>106</v>
      </c>
      <c r="D12" s="10"/>
      <c r="E12" s="124">
        <f>SUM(E13:E15)</f>
        <v>3454485</v>
      </c>
      <c r="F12" s="30">
        <f>SUM(F13:F15)</f>
        <v>3070910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4">
        <v>3450595</v>
      </c>
      <c r="F13" s="30">
        <v>3068215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4">
        <v>0</v>
      </c>
      <c r="F14" s="30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4">
        <v>3890</v>
      </c>
      <c r="F15" s="30">
        <v>2695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4">
        <f>SUM(E17:E18)</f>
        <v>0</v>
      </c>
      <c r="F16" s="30">
        <f>SUM(F17:F18)</f>
        <v>16513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4">
        <v>0</v>
      </c>
      <c r="F17" s="30">
        <v>4798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4">
        <v>0</v>
      </c>
      <c r="F18" s="30">
        <v>11715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4">
        <v>0</v>
      </c>
      <c r="F19" s="30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4">
        <v>0</v>
      </c>
      <c r="F20" s="30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4">
        <v>0</v>
      </c>
      <c r="F21" s="30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5">
        <f>SUM(E23:E24)</f>
        <v>324957</v>
      </c>
      <c r="F22" s="36">
        <f>SUM(F23:F24)</f>
        <v>201064</v>
      </c>
    </row>
    <row r="23" spans="1:9" ht="17.100000000000001" customHeight="1" x14ac:dyDescent="0.2">
      <c r="A23" s="62"/>
      <c r="B23" s="10" t="s">
        <v>117</v>
      </c>
      <c r="C23" s="10"/>
      <c r="D23" s="4"/>
      <c r="E23" s="124">
        <v>324957</v>
      </c>
      <c r="F23" s="171">
        <v>201064</v>
      </c>
    </row>
    <row r="24" spans="1:9" ht="17.100000000000001" customHeight="1" x14ac:dyDescent="0.2">
      <c r="A24" s="62"/>
      <c r="B24" s="10" t="s">
        <v>118</v>
      </c>
      <c r="C24" s="4"/>
      <c r="D24" s="10"/>
      <c r="E24" s="124">
        <v>0</v>
      </c>
      <c r="F24" s="30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5">
        <f>E8-E22</f>
        <v>3739582</v>
      </c>
      <c r="F25" s="36">
        <f>F8-F22</f>
        <v>3294652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4">
        <v>85933</v>
      </c>
      <c r="F26" s="36">
        <v>8566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5">
        <f>SUM(E28:E33)</f>
        <v>3046246</v>
      </c>
      <c r="F27" s="36">
        <f>SUM(F28:F33)</f>
        <v>2688971</v>
      </c>
      <c r="G27" s="11"/>
    </row>
    <row r="28" spans="1:9" ht="17.100000000000001" customHeight="1" x14ac:dyDescent="0.2">
      <c r="A28" s="62"/>
      <c r="B28" s="10" t="s">
        <v>122</v>
      </c>
      <c r="C28" s="10"/>
      <c r="D28" s="4"/>
      <c r="E28" s="126">
        <v>290204</v>
      </c>
      <c r="F28" s="127">
        <v>379512</v>
      </c>
      <c r="G28" s="11"/>
    </row>
    <row r="29" spans="1:9" ht="17.100000000000001" customHeight="1" x14ac:dyDescent="0.2">
      <c r="A29" s="62"/>
      <c r="B29" s="10" t="s">
        <v>123</v>
      </c>
      <c r="C29" s="10"/>
      <c r="D29" s="4"/>
      <c r="E29" s="126">
        <v>58305</v>
      </c>
      <c r="F29" s="127">
        <v>47424</v>
      </c>
      <c r="G29" s="11"/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6">
        <v>69964</v>
      </c>
      <c r="F30" s="127">
        <v>79383</v>
      </c>
      <c r="G30" s="11"/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6">
        <v>24896</v>
      </c>
      <c r="F31" s="127">
        <v>27408</v>
      </c>
      <c r="G31" s="11"/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6">
        <v>0</v>
      </c>
      <c r="F32" s="127">
        <v>0</v>
      </c>
      <c r="G32" s="11"/>
    </row>
    <row r="33" spans="1:10" ht="17.100000000000001" customHeight="1" x14ac:dyDescent="0.2">
      <c r="A33" s="62"/>
      <c r="B33" s="10" t="s">
        <v>127</v>
      </c>
      <c r="C33" s="10"/>
      <c r="D33" s="4"/>
      <c r="E33" s="126">
        <v>2602877</v>
      </c>
      <c r="F33" s="127">
        <v>2155244</v>
      </c>
      <c r="G33" s="11"/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6">
        <v>2980</v>
      </c>
      <c r="F34" s="128">
        <v>27342</v>
      </c>
      <c r="G34" s="11"/>
    </row>
    <row r="35" spans="1:10" ht="17.100000000000001" customHeight="1" x14ac:dyDescent="0.2">
      <c r="A35" s="62"/>
      <c r="B35" s="10" t="s">
        <v>233</v>
      </c>
      <c r="C35" s="10"/>
      <c r="D35" s="4"/>
      <c r="E35" s="126">
        <v>2980</v>
      </c>
      <c r="F35" s="127">
        <v>29382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6">
        <v>0</v>
      </c>
      <c r="F36" s="127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6">
        <v>0</v>
      </c>
      <c r="F37" s="127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6">
        <v>0</v>
      </c>
      <c r="F38" s="127">
        <v>2040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6">
        <f>E25+E26-E27+E34</f>
        <v>782249</v>
      </c>
      <c r="F39" s="127">
        <f>F25+F26-F27+F34</f>
        <v>641589</v>
      </c>
      <c r="G39" s="11"/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6">
        <v>18254</v>
      </c>
      <c r="F40" s="127">
        <v>15678</v>
      </c>
      <c r="G40" s="11"/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4">
        <v>0</v>
      </c>
      <c r="F41" s="30">
        <v>0</v>
      </c>
      <c r="G41" s="11">
        <f>E42-F42</f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4">
        <v>0</v>
      </c>
      <c r="F42" s="30">
        <v>0</v>
      </c>
      <c r="G42" s="11"/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29">
        <f>E39-E40-E41-E42</f>
        <v>763995</v>
      </c>
      <c r="F43" s="129">
        <f>F39-F40-F41-F42</f>
        <v>625911</v>
      </c>
      <c r="G43" s="11"/>
      <c r="J43" s="170"/>
    </row>
    <row r="44" spans="1:10" ht="8.25" customHeight="1" x14ac:dyDescent="0.2">
      <c r="A44" s="26"/>
      <c r="B44" s="10"/>
      <c r="C44" s="10"/>
      <c r="D44" s="10"/>
      <c r="E44" s="157"/>
      <c r="F44" s="157"/>
      <c r="G44" s="11"/>
    </row>
    <row r="45" spans="1:10" ht="9.75" customHeight="1" x14ac:dyDescent="0.2"/>
    <row r="46" spans="1:10" ht="17.100000000000001" customHeight="1" x14ac:dyDescent="0.2">
      <c r="E46" s="175"/>
      <c r="F46" s="175"/>
    </row>
    <row r="47" spans="1:10" ht="17.100000000000001" customHeight="1" x14ac:dyDescent="0.2">
      <c r="D47" s="21"/>
      <c r="E47" s="174"/>
      <c r="F47" s="174"/>
    </row>
    <row r="48" spans="1:10" ht="17.100000000000001" customHeight="1" x14ac:dyDescent="0.2">
      <c r="D48" s="24"/>
      <c r="E48" s="13"/>
      <c r="F48" s="13"/>
    </row>
    <row r="49" spans="4:7" ht="17.100000000000001" customHeight="1" x14ac:dyDescent="0.2">
      <c r="D49" s="24"/>
      <c r="E49" s="13"/>
      <c r="F49" s="13"/>
    </row>
    <row r="50" spans="4:7" ht="17.100000000000001" customHeight="1" x14ac:dyDescent="0.2">
      <c r="D50" s="24"/>
      <c r="E50" s="13"/>
      <c r="F50" s="13"/>
    </row>
    <row r="51" spans="4:7" ht="17.100000000000001" customHeight="1" x14ac:dyDescent="0.2">
      <c r="D51" s="24"/>
      <c r="E51" s="13"/>
      <c r="F51" s="13"/>
      <c r="G51" s="7"/>
    </row>
    <row r="52" spans="4:7" s="7" customFormat="1" ht="17.100000000000001" customHeight="1" x14ac:dyDescent="0.2">
      <c r="D52" s="19"/>
      <c r="E52" s="19"/>
      <c r="F52" s="19"/>
      <c r="G52" s="22"/>
    </row>
    <row r="53" spans="4:7" s="22" customFormat="1" ht="12" customHeight="1" x14ac:dyDescent="0.2">
      <c r="D53" s="14"/>
      <c r="E53" s="15"/>
      <c r="F53" s="15"/>
      <c r="G53" s="1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26" right="0.38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6" sqref="B6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6" t="s">
        <v>149</v>
      </c>
      <c r="B1" s="176"/>
      <c r="C1" s="176"/>
      <c r="I1" s="65"/>
    </row>
    <row r="2" spans="1:9" x14ac:dyDescent="0.2">
      <c r="A2" s="176" t="s">
        <v>237</v>
      </c>
      <c r="B2" s="176"/>
      <c r="C2" s="176"/>
    </row>
    <row r="3" spans="1:9" x14ac:dyDescent="0.2">
      <c r="A3" s="177">
        <v>44104</v>
      </c>
      <c r="B3" s="176"/>
      <c r="C3" s="176"/>
    </row>
    <row r="4" spans="1:9" ht="12.75" customHeight="1" x14ac:dyDescent="0.2">
      <c r="A4" s="66"/>
    </row>
    <row r="5" spans="1:9" s="67" customFormat="1" ht="30" x14ac:dyDescent="0.2">
      <c r="A5" s="235" t="s">
        <v>150</v>
      </c>
      <c r="B5" s="235" t="s">
        <v>151</v>
      </c>
      <c r="C5" s="235" t="s">
        <v>152</v>
      </c>
    </row>
    <row r="6" spans="1:9" ht="23.25" customHeight="1" x14ac:dyDescent="0.2">
      <c r="A6" s="68">
        <v>1</v>
      </c>
      <c r="B6" s="69" t="s">
        <v>153</v>
      </c>
      <c r="C6" s="70">
        <v>0.25119999999999998</v>
      </c>
    </row>
    <row r="7" spans="1:9" ht="23.25" customHeight="1" x14ac:dyDescent="0.2">
      <c r="A7" s="68">
        <v>2</v>
      </c>
      <c r="B7" s="69" t="s">
        <v>154</v>
      </c>
      <c r="C7" s="70">
        <v>2.9399999999999999E-2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5.1299999999999998E-2</v>
      </c>
    </row>
    <row r="10" spans="1:9" ht="23.25" customHeight="1" x14ac:dyDescent="0.2">
      <c r="A10" s="68">
        <v>5</v>
      </c>
      <c r="B10" s="69" t="s">
        <v>181</v>
      </c>
      <c r="C10" s="70">
        <v>2.4199999999999999E-2</v>
      </c>
    </row>
    <row r="11" spans="1:9" ht="23.25" customHeight="1" x14ac:dyDescent="0.2">
      <c r="A11" s="68">
        <v>6</v>
      </c>
      <c r="B11" s="69" t="s">
        <v>156</v>
      </c>
      <c r="C11" s="70">
        <v>0.73780000000000001</v>
      </c>
    </row>
    <row r="12" spans="1:9" ht="23.25" customHeight="1" x14ac:dyDescent="0.2">
      <c r="A12" s="68">
        <v>7</v>
      </c>
      <c r="B12" s="69" t="s">
        <v>179</v>
      </c>
      <c r="C12" s="70">
        <v>0.66139999999999999</v>
      </c>
    </row>
    <row r="13" spans="1:9" ht="23.25" customHeight="1" x14ac:dyDescent="0.2">
      <c r="A13" s="68">
        <v>8</v>
      </c>
      <c r="B13" s="87" t="s">
        <v>157</v>
      </c>
      <c r="C13" s="70">
        <v>0.23150000000000001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D12" sqref="D12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3" t="s">
        <v>182</v>
      </c>
      <c r="B1" s="173"/>
      <c r="C1" s="173"/>
      <c r="D1" s="173"/>
      <c r="E1" s="173"/>
      <c r="F1" s="173"/>
    </row>
    <row r="2" spans="1:9" ht="17.100000000000001" customHeight="1" x14ac:dyDescent="0.2">
      <c r="A2" s="178" t="s">
        <v>237</v>
      </c>
      <c r="B2" s="178"/>
      <c r="C2" s="178"/>
      <c r="D2" s="178"/>
      <c r="E2" s="178"/>
      <c r="F2" s="178"/>
    </row>
    <row r="3" spans="1:9" ht="17.100000000000001" customHeight="1" x14ac:dyDescent="0.2">
      <c r="A3" s="179">
        <v>44104</v>
      </c>
      <c r="B3" s="178"/>
      <c r="C3" s="178"/>
      <c r="D3" s="178"/>
      <c r="E3" s="178"/>
      <c r="F3" s="178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228" t="s">
        <v>150</v>
      </c>
      <c r="B6" s="221" t="s">
        <v>25</v>
      </c>
      <c r="C6" s="229"/>
      <c r="D6" s="230"/>
      <c r="E6" s="222" t="s">
        <v>257</v>
      </c>
      <c r="F6" s="222" t="s">
        <v>258</v>
      </c>
      <c r="H6" s="112"/>
      <c r="I6" s="112"/>
    </row>
    <row r="7" spans="1:9" s="99" customFormat="1" ht="19.5" customHeight="1" thickBot="1" x14ac:dyDescent="0.25">
      <c r="A7" s="232"/>
      <c r="B7" s="223"/>
      <c r="C7" s="233"/>
      <c r="D7" s="234"/>
      <c r="E7" s="224" t="s">
        <v>259</v>
      </c>
      <c r="F7" s="224" t="s">
        <v>259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6">
        <f>SUM(E10:E11)</f>
        <v>0</v>
      </c>
      <c r="F12" s="116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7">
        <f>SUM(E15:E16)</f>
        <v>0</v>
      </c>
      <c r="F17" s="117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81"/>
      <c r="F29" s="181"/>
    </row>
    <row r="30" spans="1:7" ht="17.100000000000001" customHeight="1" x14ac:dyDescent="0.2">
      <c r="E30" s="182"/>
      <c r="F30" s="182"/>
    </row>
    <row r="31" spans="1:7" ht="17.100000000000001" customHeight="1" x14ac:dyDescent="0.2">
      <c r="E31" s="182"/>
      <c r="F31" s="182"/>
    </row>
    <row r="36" spans="5:9" ht="17.100000000000001" customHeight="1" x14ac:dyDescent="0.2">
      <c r="E36" s="183"/>
      <c r="F36" s="183"/>
      <c r="G36" s="16"/>
    </row>
    <row r="37" spans="5:9" s="17" customFormat="1" ht="12.75" customHeight="1" x14ac:dyDescent="0.2">
      <c r="E37" s="180"/>
      <c r="F37" s="180"/>
      <c r="H37" s="37"/>
      <c r="I37" s="37"/>
    </row>
  </sheetData>
  <mergeCells count="10">
    <mergeCell ref="E37:F37"/>
    <mergeCell ref="E29:F29"/>
    <mergeCell ref="E30:F30"/>
    <mergeCell ref="E31:F31"/>
    <mergeCell ref="E36:F36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SheetLayoutView="100" workbookViewId="0">
      <selection activeCell="D16" sqref="D16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3" t="s">
        <v>199</v>
      </c>
      <c r="B1" s="173"/>
      <c r="C1" s="173"/>
      <c r="D1" s="173"/>
      <c r="E1" s="173"/>
    </row>
    <row r="2" spans="1:5" ht="17.100000000000001" customHeight="1" x14ac:dyDescent="0.2">
      <c r="A2" s="173" t="s">
        <v>237</v>
      </c>
      <c r="B2" s="173"/>
      <c r="C2" s="173"/>
      <c r="D2" s="173"/>
      <c r="E2" s="173"/>
    </row>
    <row r="3" spans="1:5" ht="17.100000000000001" customHeight="1" x14ac:dyDescent="0.2">
      <c r="A3" s="184">
        <v>44104</v>
      </c>
      <c r="B3" s="173"/>
      <c r="C3" s="173"/>
      <c r="D3" s="173"/>
      <c r="E3" s="173"/>
    </row>
    <row r="4" spans="1:5" ht="10.5" customHeight="1" x14ac:dyDescent="0.2">
      <c r="A4" s="1"/>
      <c r="B4" s="1"/>
      <c r="C4" s="1"/>
    </row>
    <row r="5" spans="1:5" ht="18.75" customHeight="1" x14ac:dyDescent="0.2">
      <c r="E5" s="60" t="s">
        <v>81</v>
      </c>
    </row>
    <row r="6" spans="1:5" s="99" customFormat="1" ht="37.5" customHeight="1" thickBot="1" x14ac:dyDescent="0.25">
      <c r="A6" s="236" t="s">
        <v>150</v>
      </c>
      <c r="B6" s="237" t="s">
        <v>25</v>
      </c>
      <c r="C6" s="238"/>
      <c r="D6" s="236" t="s">
        <v>262</v>
      </c>
      <c r="E6" s="236" t="s">
        <v>263</v>
      </c>
    </row>
    <row r="7" spans="1:5" ht="17.100000000000001" customHeight="1" thickTop="1" x14ac:dyDescent="0.2">
      <c r="A7" s="38" t="s">
        <v>34</v>
      </c>
      <c r="B7" s="39" t="s">
        <v>200</v>
      </c>
      <c r="C7" s="26"/>
      <c r="D7" s="154">
        <v>0</v>
      </c>
      <c r="E7" s="154">
        <v>0</v>
      </c>
    </row>
    <row r="8" spans="1:5" ht="17.100000000000001" customHeight="1" x14ac:dyDescent="0.2">
      <c r="A8" s="38" t="s">
        <v>35</v>
      </c>
      <c r="B8" s="39" t="s">
        <v>201</v>
      </c>
      <c r="C8" s="50"/>
      <c r="D8" s="154"/>
      <c r="E8" s="154"/>
    </row>
    <row r="9" spans="1:5" ht="17.100000000000001" customHeight="1" x14ac:dyDescent="0.2">
      <c r="A9" s="28"/>
      <c r="B9" s="31" t="s">
        <v>36</v>
      </c>
      <c r="C9" s="10" t="s">
        <v>202</v>
      </c>
      <c r="D9" s="154">
        <v>0</v>
      </c>
      <c r="E9" s="154">
        <v>0</v>
      </c>
    </row>
    <row r="10" spans="1:5" ht="17.100000000000001" customHeight="1" x14ac:dyDescent="0.2">
      <c r="A10" s="28"/>
      <c r="B10" s="31" t="s">
        <v>37</v>
      </c>
      <c r="C10" s="10" t="s">
        <v>203</v>
      </c>
      <c r="D10" s="154">
        <v>0</v>
      </c>
      <c r="E10" s="154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4">
        <v>0</v>
      </c>
      <c r="E11" s="154">
        <v>0</v>
      </c>
    </row>
    <row r="12" spans="1:5" ht="17.100000000000001" customHeight="1" x14ac:dyDescent="0.2">
      <c r="A12" s="28"/>
      <c r="B12" s="31" t="s">
        <v>45</v>
      </c>
      <c r="C12" s="10" t="s">
        <v>204</v>
      </c>
      <c r="D12" s="154">
        <v>0</v>
      </c>
      <c r="E12" s="154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4">
        <v>0</v>
      </c>
      <c r="E13" s="154">
        <v>0</v>
      </c>
    </row>
    <row r="14" spans="1:5" ht="17.100000000000001" customHeight="1" x14ac:dyDescent="0.2">
      <c r="A14" s="185" t="s">
        <v>187</v>
      </c>
      <c r="B14" s="186"/>
      <c r="C14" s="187"/>
      <c r="D14" s="155">
        <f>SUM(D9:D13)</f>
        <v>0</v>
      </c>
      <c r="E14" s="155">
        <f>SUM(E9:E13)</f>
        <v>0</v>
      </c>
    </row>
    <row r="15" spans="1:5" ht="17.100000000000001" customHeight="1" x14ac:dyDescent="0.2">
      <c r="A15" s="38" t="s">
        <v>39</v>
      </c>
      <c r="B15" s="39" t="s">
        <v>205</v>
      </c>
      <c r="C15" s="26"/>
      <c r="D15" s="154">
        <v>0</v>
      </c>
      <c r="E15" s="154">
        <v>0</v>
      </c>
    </row>
    <row r="16" spans="1:5" ht="17.100000000000001" customHeight="1" x14ac:dyDescent="0.2">
      <c r="A16" s="28"/>
      <c r="B16" s="31" t="s">
        <v>36</v>
      </c>
      <c r="C16" s="10" t="s">
        <v>206</v>
      </c>
      <c r="D16" s="154">
        <v>0</v>
      </c>
      <c r="E16" s="154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4">
        <v>0</v>
      </c>
      <c r="E17" s="154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4">
        <v>0</v>
      </c>
      <c r="E18" s="154">
        <v>0</v>
      </c>
    </row>
    <row r="19" spans="1:5" ht="17.100000000000001" customHeight="1" x14ac:dyDescent="0.2">
      <c r="A19" s="185" t="s">
        <v>40</v>
      </c>
      <c r="B19" s="186"/>
      <c r="C19" s="187"/>
      <c r="D19" s="155">
        <f>SUM(D15:D18)</f>
        <v>0</v>
      </c>
      <c r="E19" s="155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54">
        <v>0</v>
      </c>
      <c r="E20" s="154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54">
        <v>0</v>
      </c>
      <c r="E21" s="154">
        <v>0</v>
      </c>
    </row>
    <row r="22" spans="1:5" ht="17.100000000000001" customHeight="1" x14ac:dyDescent="0.2">
      <c r="A22" s="34"/>
      <c r="B22" s="100"/>
      <c r="C22" s="101"/>
      <c r="D22" s="156"/>
      <c r="E22" s="156"/>
    </row>
    <row r="24" spans="1:5" ht="17.100000000000001" customHeight="1" x14ac:dyDescent="0.2">
      <c r="D24" s="182"/>
      <c r="E24" s="182"/>
    </row>
    <row r="25" spans="1:5" ht="17.100000000000001" customHeight="1" x14ac:dyDescent="0.2">
      <c r="C25" s="46"/>
      <c r="D25" s="182"/>
      <c r="E25" s="182"/>
    </row>
    <row r="30" spans="1:5" ht="17.100000000000001" customHeight="1" x14ac:dyDescent="0.2">
      <c r="C30" s="44"/>
      <c r="D30" s="183"/>
      <c r="E30" s="183"/>
    </row>
    <row r="31" spans="1:5" s="17" customFormat="1" ht="12" customHeight="1" x14ac:dyDescent="0.2">
      <c r="A31" s="22"/>
      <c r="B31" s="22"/>
      <c r="C31" s="47"/>
      <c r="D31" s="180"/>
      <c r="E31" s="180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F64" sqref="F64:G64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3" t="s">
        <v>210</v>
      </c>
      <c r="B1" s="173"/>
      <c r="C1" s="173"/>
      <c r="D1" s="173"/>
      <c r="E1" s="173"/>
      <c r="F1" s="173"/>
      <c r="G1" s="173"/>
    </row>
    <row r="2" spans="1:10" ht="15.75" customHeight="1" x14ac:dyDescent="0.2">
      <c r="A2" s="173" t="s">
        <v>237</v>
      </c>
      <c r="B2" s="173"/>
      <c r="C2" s="173"/>
      <c r="D2" s="173"/>
      <c r="E2" s="173"/>
      <c r="F2" s="173"/>
      <c r="G2" s="173"/>
    </row>
    <row r="3" spans="1:10" ht="15.75" customHeight="1" x14ac:dyDescent="0.2">
      <c r="A3" s="184">
        <v>44104</v>
      </c>
      <c r="B3" s="173"/>
      <c r="C3" s="173"/>
      <c r="D3" s="173"/>
      <c r="E3" s="173"/>
      <c r="F3" s="173"/>
      <c r="G3" s="173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201" t="s">
        <v>212</v>
      </c>
      <c r="B6" s="201"/>
      <c r="C6" s="201"/>
      <c r="D6" s="201"/>
      <c r="E6" s="201"/>
      <c r="F6" s="201"/>
      <c r="G6" s="201"/>
    </row>
    <row r="7" spans="1:10" s="2" customFormat="1" ht="20.100000000000001" customHeight="1" x14ac:dyDescent="0.2">
      <c r="A7" s="221" t="s">
        <v>26</v>
      </c>
      <c r="B7" s="230"/>
      <c r="C7" s="228" t="s">
        <v>27</v>
      </c>
      <c r="D7" s="228" t="s">
        <v>211</v>
      </c>
      <c r="E7" s="239" t="s">
        <v>28</v>
      </c>
      <c r="F7" s="240"/>
      <c r="G7" s="241"/>
    </row>
    <row r="8" spans="1:10" s="2" customFormat="1" ht="20.100000000000001" customHeight="1" x14ac:dyDescent="0.2">
      <c r="A8" s="242"/>
      <c r="B8" s="243"/>
      <c r="C8" s="244"/>
      <c r="D8" s="244"/>
      <c r="E8" s="244" t="s">
        <v>29</v>
      </c>
      <c r="F8" s="244" t="s">
        <v>213</v>
      </c>
      <c r="G8" s="244" t="s">
        <v>214</v>
      </c>
    </row>
    <row r="9" spans="1:10" s="2" customFormat="1" ht="20.100000000000001" customHeight="1" x14ac:dyDescent="0.2">
      <c r="A9" s="242"/>
      <c r="B9" s="243"/>
      <c r="C9" s="245"/>
      <c r="D9" s="245"/>
      <c r="E9" s="245"/>
      <c r="F9" s="245"/>
      <c r="G9" s="245"/>
    </row>
    <row r="10" spans="1:10" s="2" customFormat="1" ht="20.100000000000001" customHeight="1" x14ac:dyDescent="0.2">
      <c r="A10" s="242"/>
      <c r="B10" s="243"/>
      <c r="C10" s="246" t="s">
        <v>1</v>
      </c>
      <c r="D10" s="247" t="s">
        <v>1</v>
      </c>
      <c r="E10" s="247" t="s">
        <v>50</v>
      </c>
      <c r="F10" s="247" t="s">
        <v>1</v>
      </c>
      <c r="G10" s="247" t="s">
        <v>50</v>
      </c>
    </row>
    <row r="11" spans="1:10" s="2" customFormat="1" ht="20.100000000000001" customHeight="1" thickBot="1" x14ac:dyDescent="0.25">
      <c r="A11" s="223"/>
      <c r="B11" s="234"/>
      <c r="C11" s="224" t="s">
        <v>30</v>
      </c>
      <c r="D11" s="248" t="s">
        <v>31</v>
      </c>
      <c r="E11" s="248" t="s">
        <v>32</v>
      </c>
      <c r="F11" s="248" t="s">
        <v>19</v>
      </c>
      <c r="G11" s="248" t="s">
        <v>33</v>
      </c>
    </row>
    <row r="12" spans="1:10" ht="20.100000000000001" customHeight="1" thickTop="1" x14ac:dyDescent="0.2">
      <c r="A12" s="104" t="s">
        <v>215</v>
      </c>
      <c r="B12" s="105"/>
      <c r="C12" s="106">
        <v>0</v>
      </c>
      <c r="D12" s="106">
        <v>0</v>
      </c>
      <c r="E12" s="143">
        <v>0</v>
      </c>
      <c r="F12" s="106">
        <v>0</v>
      </c>
      <c r="G12" s="143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42">
        <v>0</v>
      </c>
      <c r="F13" s="98">
        <v>0</v>
      </c>
      <c r="G13" s="142">
        <v>0</v>
      </c>
      <c r="I13" s="18"/>
      <c r="J13" s="5"/>
    </row>
    <row r="14" spans="1:10" ht="20.100000000000001" customHeight="1" x14ac:dyDescent="0.2">
      <c r="A14" s="109" t="s">
        <v>238</v>
      </c>
      <c r="B14" s="42"/>
      <c r="C14" s="98">
        <f>SUM(C15:C18)</f>
        <v>7122750</v>
      </c>
      <c r="D14" s="98">
        <f>SUM(D15:D18)</f>
        <v>100006</v>
      </c>
      <c r="E14" s="142">
        <v>0</v>
      </c>
      <c r="F14" s="98">
        <f>SUM(F15:F18)</f>
        <v>38840</v>
      </c>
      <c r="G14" s="86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769050</v>
      </c>
      <c r="D15" s="98">
        <v>10798</v>
      </c>
      <c r="E15" s="142">
        <v>31</v>
      </c>
      <c r="F15" s="98">
        <v>3347</v>
      </c>
      <c r="G15" s="145">
        <v>5.3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946000</v>
      </c>
      <c r="D16" s="98">
        <v>13282</v>
      </c>
      <c r="E16" s="142">
        <v>32</v>
      </c>
      <c r="F16" s="98">
        <v>9125</v>
      </c>
      <c r="G16" s="145">
        <v>5.47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1471500</v>
      </c>
      <c r="D17" s="98">
        <v>20660</v>
      </c>
      <c r="E17" s="142">
        <v>34</v>
      </c>
      <c r="F17" s="98">
        <v>7025</v>
      </c>
      <c r="G17" s="145">
        <v>5.81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3936200</v>
      </c>
      <c r="D18" s="98">
        <v>55266</v>
      </c>
      <c r="E18" s="142">
        <v>35</v>
      </c>
      <c r="F18" s="98">
        <v>19343</v>
      </c>
      <c r="G18" s="145">
        <v>5.98</v>
      </c>
      <c r="I18" s="18"/>
      <c r="J18" s="5"/>
    </row>
    <row r="19" spans="1:10" ht="20.100000000000001" customHeight="1" x14ac:dyDescent="0.2">
      <c r="A19" s="109" t="s">
        <v>89</v>
      </c>
      <c r="B19" s="42"/>
      <c r="C19" s="98"/>
      <c r="D19" s="98"/>
      <c r="E19" s="142"/>
      <c r="F19" s="98"/>
      <c r="G19" s="142"/>
      <c r="I19" s="18"/>
      <c r="J19" s="5"/>
    </row>
    <row r="20" spans="1:10" s="6" customFormat="1" ht="20.100000000000001" customHeight="1" x14ac:dyDescent="0.2">
      <c r="A20" s="199" t="s">
        <v>221</v>
      </c>
      <c r="B20" s="200"/>
      <c r="C20" s="102">
        <f>C14</f>
        <v>7122750</v>
      </c>
      <c r="D20" s="102">
        <f>D14</f>
        <v>100006</v>
      </c>
      <c r="E20" s="144"/>
      <c r="F20" s="102">
        <f>F14</f>
        <v>38840</v>
      </c>
      <c r="G20" s="103"/>
      <c r="J20" s="5"/>
    </row>
    <row r="22" spans="1:10" ht="20.100000000000001" customHeight="1" x14ac:dyDescent="0.2">
      <c r="A22" s="221" t="s">
        <v>222</v>
      </c>
      <c r="B22" s="229"/>
      <c r="C22" s="230"/>
      <c r="D22" s="221" t="s">
        <v>223</v>
      </c>
      <c r="E22" s="230"/>
      <c r="F22" s="221" t="s">
        <v>211</v>
      </c>
      <c r="G22" s="230"/>
    </row>
    <row r="23" spans="1:10" s="20" customFormat="1" ht="20.100000000000001" customHeight="1" x14ac:dyDescent="0.2">
      <c r="A23" s="242"/>
      <c r="B23" s="249"/>
      <c r="C23" s="243"/>
      <c r="D23" s="250"/>
      <c r="E23" s="251"/>
      <c r="F23" s="250"/>
      <c r="G23" s="251"/>
    </row>
    <row r="24" spans="1:10" s="45" customFormat="1" ht="20.100000000000001" customHeight="1" x14ac:dyDescent="0.2">
      <c r="A24" s="250"/>
      <c r="B24" s="252"/>
      <c r="C24" s="251"/>
      <c r="D24" s="239" t="s">
        <v>30</v>
      </c>
      <c r="E24" s="241"/>
      <c r="F24" s="239" t="s">
        <v>31</v>
      </c>
      <c r="G24" s="241"/>
    </row>
    <row r="25" spans="1:10" s="20" customFormat="1" ht="20.100000000000001" customHeight="1" x14ac:dyDescent="0.2">
      <c r="A25" s="188" t="s">
        <v>224</v>
      </c>
      <c r="B25" s="189"/>
      <c r="C25" s="190"/>
      <c r="D25" s="202">
        <v>17266363</v>
      </c>
      <c r="E25" s="203"/>
      <c r="F25" s="202">
        <v>73812</v>
      </c>
      <c r="G25" s="203"/>
    </row>
    <row r="26" spans="1:10" s="20" customFormat="1" ht="20.100000000000001" customHeight="1" x14ac:dyDescent="0.2">
      <c r="A26" s="188" t="s">
        <v>225</v>
      </c>
      <c r="B26" s="189"/>
      <c r="C26" s="190"/>
      <c r="D26" s="202">
        <v>36936512</v>
      </c>
      <c r="E26" s="203"/>
      <c r="F26" s="202">
        <v>400713</v>
      </c>
      <c r="G26" s="203"/>
    </row>
    <row r="27" spans="1:10" s="20" customFormat="1" ht="20.100000000000001" customHeight="1" x14ac:dyDescent="0.2">
      <c r="A27" s="188" t="s">
        <v>226</v>
      </c>
      <c r="B27" s="189"/>
      <c r="C27" s="190"/>
      <c r="D27" s="202">
        <v>0</v>
      </c>
      <c r="E27" s="203"/>
      <c r="F27" s="202">
        <v>0</v>
      </c>
      <c r="G27" s="203"/>
    </row>
    <row r="28" spans="1:10" s="20" customFormat="1" ht="20.100000000000001" customHeight="1" x14ac:dyDescent="0.2">
      <c r="A28" s="188" t="s">
        <v>227</v>
      </c>
      <c r="B28" s="189"/>
      <c r="C28" s="190"/>
      <c r="D28" s="202">
        <v>67137</v>
      </c>
      <c r="E28" s="203"/>
      <c r="F28" s="202">
        <v>250</v>
      </c>
      <c r="G28" s="203"/>
    </row>
    <row r="29" spans="1:10" s="20" customFormat="1" ht="20.100000000000001" customHeight="1" x14ac:dyDescent="0.2">
      <c r="A29" s="188" t="s">
        <v>228</v>
      </c>
      <c r="B29" s="189"/>
      <c r="C29" s="190"/>
      <c r="D29" s="202">
        <v>0</v>
      </c>
      <c r="E29" s="203"/>
      <c r="F29" s="202">
        <v>0</v>
      </c>
      <c r="G29" s="203"/>
    </row>
    <row r="30" spans="1:10" s="20" customFormat="1" ht="20.100000000000001" customHeight="1" x14ac:dyDescent="0.2">
      <c r="A30" s="188" t="s">
        <v>229</v>
      </c>
      <c r="B30" s="189"/>
      <c r="C30" s="190"/>
      <c r="D30" s="202">
        <v>30000</v>
      </c>
      <c r="E30" s="203"/>
      <c r="F30" s="202">
        <v>0</v>
      </c>
      <c r="G30" s="203"/>
    </row>
    <row r="31" spans="1:10" s="22" customFormat="1" ht="20.100000000000001" customHeight="1" x14ac:dyDescent="0.2">
      <c r="A31" s="196" t="s">
        <v>230</v>
      </c>
      <c r="B31" s="197"/>
      <c r="C31" s="198"/>
      <c r="D31" s="202">
        <v>0</v>
      </c>
      <c r="E31" s="203"/>
      <c r="F31" s="202">
        <v>0</v>
      </c>
      <c r="G31" s="203"/>
    </row>
    <row r="32" spans="1:10" s="7" customFormat="1" ht="20.100000000000001" customHeight="1" x14ac:dyDescent="0.2">
      <c r="A32" s="188" t="s">
        <v>53</v>
      </c>
      <c r="B32" s="189"/>
      <c r="C32" s="190"/>
      <c r="D32" s="202">
        <v>0</v>
      </c>
      <c r="E32" s="203"/>
      <c r="F32" s="202">
        <v>0</v>
      </c>
      <c r="G32" s="203"/>
    </row>
    <row r="33" spans="1:7" ht="20.100000000000001" customHeight="1" x14ac:dyDescent="0.2">
      <c r="A33" s="188" t="s">
        <v>231</v>
      </c>
      <c r="B33" s="189"/>
      <c r="C33" s="190"/>
      <c r="D33" s="202">
        <v>13333</v>
      </c>
      <c r="E33" s="203"/>
      <c r="F33" s="202">
        <v>0</v>
      </c>
      <c r="G33" s="203"/>
    </row>
    <row r="34" spans="1:7" ht="20.100000000000001" customHeight="1" x14ac:dyDescent="0.2">
      <c r="A34" s="193" t="s">
        <v>221</v>
      </c>
      <c r="B34" s="193"/>
      <c r="C34" s="193"/>
      <c r="D34" s="204">
        <f>SUM(D25:E33)</f>
        <v>54313345</v>
      </c>
      <c r="E34" s="205"/>
      <c r="F34" s="204">
        <f>SUM(F25:G33)</f>
        <v>474775</v>
      </c>
      <c r="G34" s="205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201" t="s">
        <v>232</v>
      </c>
      <c r="B37" s="201"/>
      <c r="C37" s="201"/>
      <c r="D37" s="201"/>
      <c r="E37" s="201"/>
      <c r="F37" s="201"/>
      <c r="G37" s="201"/>
    </row>
    <row r="38" spans="1:7" ht="20.100000000000001" customHeight="1" x14ac:dyDescent="0.2">
      <c r="A38" s="221" t="s">
        <v>26</v>
      </c>
      <c r="B38" s="230"/>
      <c r="C38" s="228" t="s">
        <v>27</v>
      </c>
      <c r="D38" s="228" t="s">
        <v>211</v>
      </c>
      <c r="E38" s="239" t="s">
        <v>28</v>
      </c>
      <c r="F38" s="240"/>
      <c r="G38" s="241"/>
    </row>
    <row r="39" spans="1:7" ht="20.100000000000001" customHeight="1" x14ac:dyDescent="0.2">
      <c r="A39" s="242"/>
      <c r="B39" s="243"/>
      <c r="C39" s="244"/>
      <c r="D39" s="244"/>
      <c r="E39" s="244" t="s">
        <v>29</v>
      </c>
      <c r="F39" s="244" t="s">
        <v>213</v>
      </c>
      <c r="G39" s="244" t="s">
        <v>214</v>
      </c>
    </row>
    <row r="40" spans="1:7" ht="20.100000000000001" customHeight="1" x14ac:dyDescent="0.2">
      <c r="A40" s="242"/>
      <c r="B40" s="243"/>
      <c r="C40" s="245"/>
      <c r="D40" s="245"/>
      <c r="E40" s="245"/>
      <c r="F40" s="245"/>
      <c r="G40" s="245"/>
    </row>
    <row r="41" spans="1:7" ht="20.100000000000001" customHeight="1" x14ac:dyDescent="0.2">
      <c r="A41" s="242"/>
      <c r="B41" s="243"/>
      <c r="C41" s="246" t="s">
        <v>1</v>
      </c>
      <c r="D41" s="247" t="s">
        <v>1</v>
      </c>
      <c r="E41" s="247" t="s">
        <v>50</v>
      </c>
      <c r="F41" s="247" t="s">
        <v>1</v>
      </c>
      <c r="G41" s="247" t="s">
        <v>50</v>
      </c>
    </row>
    <row r="42" spans="1:7" ht="20.100000000000001" customHeight="1" thickBot="1" x14ac:dyDescent="0.25">
      <c r="A42" s="223"/>
      <c r="B42" s="234"/>
      <c r="C42" s="224" t="s">
        <v>30</v>
      </c>
      <c r="D42" s="248" t="s">
        <v>31</v>
      </c>
      <c r="E42" s="248" t="s">
        <v>32</v>
      </c>
      <c r="F42" s="248" t="s">
        <v>19</v>
      </c>
      <c r="G42" s="248" t="s">
        <v>33</v>
      </c>
    </row>
    <row r="43" spans="1:7" ht="20.100000000000001" customHeight="1" thickTop="1" x14ac:dyDescent="0.2">
      <c r="A43" s="104" t="s">
        <v>215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216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89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99" t="s">
        <v>221</v>
      </c>
      <c r="B51" s="200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221" t="s">
        <v>222</v>
      </c>
      <c r="B53" s="229"/>
      <c r="C53" s="230"/>
      <c r="D53" s="221" t="s">
        <v>223</v>
      </c>
      <c r="E53" s="230"/>
      <c r="F53" s="221" t="s">
        <v>211</v>
      </c>
      <c r="G53" s="230"/>
    </row>
    <row r="54" spans="1:7" ht="20.100000000000001" customHeight="1" x14ac:dyDescent="0.2">
      <c r="A54" s="242"/>
      <c r="B54" s="249"/>
      <c r="C54" s="243"/>
      <c r="D54" s="250"/>
      <c r="E54" s="251"/>
      <c r="F54" s="250"/>
      <c r="G54" s="251"/>
    </row>
    <row r="55" spans="1:7" ht="20.100000000000001" customHeight="1" x14ac:dyDescent="0.2">
      <c r="A55" s="250"/>
      <c r="B55" s="252"/>
      <c r="C55" s="251"/>
      <c r="D55" s="239" t="s">
        <v>30</v>
      </c>
      <c r="E55" s="241"/>
      <c r="F55" s="239" t="s">
        <v>31</v>
      </c>
      <c r="G55" s="241"/>
    </row>
    <row r="56" spans="1:7" ht="20.100000000000001" customHeight="1" x14ac:dyDescent="0.2">
      <c r="A56" s="188" t="s">
        <v>224</v>
      </c>
      <c r="B56" s="189"/>
      <c r="C56" s="190"/>
      <c r="D56" s="191">
        <v>0</v>
      </c>
      <c r="E56" s="192"/>
      <c r="F56" s="191">
        <v>0</v>
      </c>
      <c r="G56" s="192"/>
    </row>
    <row r="57" spans="1:7" ht="20.100000000000001" customHeight="1" x14ac:dyDescent="0.2">
      <c r="A57" s="188" t="s">
        <v>225</v>
      </c>
      <c r="B57" s="189"/>
      <c r="C57" s="190"/>
      <c r="D57" s="191">
        <v>0</v>
      </c>
      <c r="E57" s="192"/>
      <c r="F57" s="191">
        <v>0</v>
      </c>
      <c r="G57" s="192"/>
    </row>
    <row r="58" spans="1:7" ht="20.100000000000001" customHeight="1" x14ac:dyDescent="0.2">
      <c r="A58" s="188" t="s">
        <v>226</v>
      </c>
      <c r="B58" s="189"/>
      <c r="C58" s="190"/>
      <c r="D58" s="191">
        <v>0</v>
      </c>
      <c r="E58" s="192"/>
      <c r="F58" s="191">
        <v>0</v>
      </c>
      <c r="G58" s="192"/>
    </row>
    <row r="59" spans="1:7" ht="20.100000000000001" customHeight="1" x14ac:dyDescent="0.2">
      <c r="A59" s="188" t="s">
        <v>227</v>
      </c>
      <c r="B59" s="189"/>
      <c r="C59" s="190"/>
      <c r="D59" s="191">
        <v>0</v>
      </c>
      <c r="E59" s="192"/>
      <c r="F59" s="191">
        <v>0</v>
      </c>
      <c r="G59" s="192"/>
    </row>
    <row r="60" spans="1:7" ht="20.100000000000001" customHeight="1" x14ac:dyDescent="0.2">
      <c r="A60" s="188" t="s">
        <v>228</v>
      </c>
      <c r="B60" s="189"/>
      <c r="C60" s="190"/>
      <c r="D60" s="191">
        <v>0</v>
      </c>
      <c r="E60" s="192"/>
      <c r="F60" s="191">
        <v>0</v>
      </c>
      <c r="G60" s="192"/>
    </row>
    <row r="61" spans="1:7" ht="20.100000000000001" customHeight="1" x14ac:dyDescent="0.2">
      <c r="A61" s="188" t="s">
        <v>229</v>
      </c>
      <c r="B61" s="189"/>
      <c r="C61" s="190"/>
      <c r="D61" s="191">
        <v>0</v>
      </c>
      <c r="E61" s="192"/>
      <c r="F61" s="191">
        <v>0</v>
      </c>
      <c r="G61" s="192"/>
    </row>
    <row r="62" spans="1:7" ht="20.100000000000001" customHeight="1" x14ac:dyDescent="0.2">
      <c r="A62" s="196" t="s">
        <v>230</v>
      </c>
      <c r="B62" s="197"/>
      <c r="C62" s="198"/>
      <c r="D62" s="191">
        <v>0</v>
      </c>
      <c r="E62" s="192"/>
      <c r="F62" s="191">
        <v>0</v>
      </c>
      <c r="G62" s="192"/>
    </row>
    <row r="63" spans="1:7" ht="20.100000000000001" customHeight="1" x14ac:dyDescent="0.2">
      <c r="A63" s="188" t="s">
        <v>53</v>
      </c>
      <c r="B63" s="189"/>
      <c r="C63" s="190"/>
      <c r="D63" s="191">
        <v>0</v>
      </c>
      <c r="E63" s="192"/>
      <c r="F63" s="191">
        <v>0</v>
      </c>
      <c r="G63" s="192"/>
    </row>
    <row r="64" spans="1:7" ht="20.100000000000001" customHeight="1" x14ac:dyDescent="0.2">
      <c r="A64" s="188" t="s">
        <v>231</v>
      </c>
      <c r="B64" s="189"/>
      <c r="C64" s="190"/>
      <c r="D64" s="191">
        <v>0</v>
      </c>
      <c r="E64" s="192"/>
      <c r="F64" s="191">
        <v>0</v>
      </c>
      <c r="G64" s="192"/>
    </row>
    <row r="65" spans="1:7" ht="20.100000000000001" customHeight="1" x14ac:dyDescent="0.2">
      <c r="A65" s="193" t="s">
        <v>221</v>
      </c>
      <c r="B65" s="193"/>
      <c r="C65" s="193"/>
      <c r="D65" s="194">
        <f>SUM(D56:E64)</f>
        <v>0</v>
      </c>
      <c r="E65" s="195"/>
      <c r="F65" s="194">
        <f>SUM(F56:G64)</f>
        <v>0</v>
      </c>
      <c r="G65" s="195"/>
    </row>
    <row r="66" spans="1:7" ht="10.5" customHeight="1" x14ac:dyDescent="0.2">
      <c r="A66" s="159"/>
      <c r="B66" s="160"/>
      <c r="C66" s="159"/>
      <c r="D66" s="161"/>
      <c r="E66" s="46"/>
      <c r="F66" s="162"/>
      <c r="G66" s="46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D8" sqref="D8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06" t="s">
        <v>158</v>
      </c>
      <c r="B2" s="206"/>
      <c r="C2" s="206"/>
      <c r="D2" s="206"/>
      <c r="E2" s="206"/>
      <c r="F2" s="206"/>
      <c r="G2" s="206"/>
      <c r="H2" s="206"/>
      <c r="I2" s="206"/>
    </row>
    <row r="3" spans="1:14" ht="17.100000000000001" customHeight="1" x14ac:dyDescent="0.2">
      <c r="A3" s="207" t="s">
        <v>237</v>
      </c>
      <c r="B3" s="207"/>
      <c r="C3" s="207"/>
      <c r="D3" s="207"/>
      <c r="E3" s="207"/>
      <c r="F3" s="207"/>
      <c r="G3" s="207"/>
      <c r="H3" s="207"/>
      <c r="I3" s="207"/>
      <c r="M3" s="72"/>
    </row>
    <row r="4" spans="1:14" ht="17.100000000000001" customHeight="1" x14ac:dyDescent="0.2">
      <c r="A4" s="208">
        <v>44104</v>
      </c>
      <c r="B4" s="206"/>
      <c r="C4" s="206"/>
      <c r="D4" s="206"/>
      <c r="E4" s="206"/>
      <c r="F4" s="206"/>
      <c r="G4" s="206"/>
      <c r="H4" s="206"/>
      <c r="I4" s="206"/>
      <c r="M4" s="72"/>
    </row>
    <row r="5" spans="1:14" ht="17.100000000000001" customHeight="1" x14ac:dyDescent="0.2">
      <c r="A5" s="130"/>
      <c r="B5" s="130"/>
      <c r="C5" s="130"/>
      <c r="D5" s="130"/>
      <c r="E5" s="130"/>
      <c r="F5" s="130"/>
      <c r="G5" s="130"/>
      <c r="H5" s="130"/>
      <c r="I5" s="60"/>
      <c r="M5" s="72"/>
      <c r="N5" s="72"/>
    </row>
    <row r="6" spans="1:14" ht="17.100000000000001" customHeight="1" x14ac:dyDescent="0.2">
      <c r="A6" s="253" t="s">
        <v>0</v>
      </c>
      <c r="B6" s="253" t="s">
        <v>159</v>
      </c>
      <c r="C6" s="254"/>
      <c r="D6" s="255" t="s">
        <v>160</v>
      </c>
      <c r="E6" s="255"/>
      <c r="F6" s="255"/>
      <c r="G6" s="255"/>
      <c r="H6" s="255"/>
      <c r="I6" s="255"/>
      <c r="N6" s="72"/>
    </row>
    <row r="7" spans="1:14" s="73" customFormat="1" ht="17.100000000000001" customHeight="1" thickBot="1" x14ac:dyDescent="0.25">
      <c r="A7" s="256"/>
      <c r="B7" s="256"/>
      <c r="C7" s="257"/>
      <c r="D7" s="258" t="s">
        <v>17</v>
      </c>
      <c r="E7" s="258" t="s">
        <v>161</v>
      </c>
      <c r="F7" s="258" t="s">
        <v>18</v>
      </c>
      <c r="G7" s="258" t="s">
        <v>19</v>
      </c>
      <c r="H7" s="258" t="s">
        <v>20</v>
      </c>
      <c r="I7" s="258" t="s">
        <v>21</v>
      </c>
      <c r="N7" s="72"/>
    </row>
    <row r="8" spans="1:14" ht="21.75" customHeight="1" thickTop="1" x14ac:dyDescent="0.2">
      <c r="A8" s="131">
        <v>1</v>
      </c>
      <c r="B8" s="74" t="s">
        <v>163</v>
      </c>
      <c r="C8" s="75"/>
      <c r="D8" s="106">
        <v>17266363</v>
      </c>
      <c r="E8" s="140"/>
      <c r="F8" s="106">
        <v>0</v>
      </c>
      <c r="G8" s="140"/>
      <c r="H8" s="106">
        <v>0</v>
      </c>
      <c r="I8" s="106">
        <f>SUM(D8:H8)</f>
        <v>17266363</v>
      </c>
      <c r="N8" s="72"/>
    </row>
    <row r="9" spans="1:14" ht="21.75" customHeight="1" x14ac:dyDescent="0.2">
      <c r="A9" s="132">
        <v>2</v>
      </c>
      <c r="B9" s="76" t="s">
        <v>165</v>
      </c>
      <c r="C9" s="77"/>
      <c r="D9" s="98">
        <f>SUM(D10:D14)</f>
        <v>22014566</v>
      </c>
      <c r="E9" s="98">
        <f t="shared" ref="E9:H9" si="0">SUM(E10:E14)</f>
        <v>687971</v>
      </c>
      <c r="F9" s="98">
        <f t="shared" si="0"/>
        <v>74233</v>
      </c>
      <c r="G9" s="98">
        <f t="shared" si="0"/>
        <v>198174</v>
      </c>
      <c r="H9" s="98">
        <f t="shared" si="0"/>
        <v>963555</v>
      </c>
      <c r="I9" s="98">
        <f>SUM(I10:I14)</f>
        <v>23938499</v>
      </c>
      <c r="N9" s="72"/>
    </row>
    <row r="10" spans="1:14" ht="17.100000000000001" customHeight="1" x14ac:dyDescent="0.2">
      <c r="A10" s="133"/>
      <c r="B10" s="78"/>
      <c r="C10" s="79" t="s">
        <v>14</v>
      </c>
      <c r="D10" s="30">
        <v>21910710</v>
      </c>
      <c r="E10" s="30">
        <v>687971</v>
      </c>
      <c r="F10" s="30">
        <v>74233</v>
      </c>
      <c r="G10" s="30">
        <v>198174</v>
      </c>
      <c r="H10" s="30">
        <v>921295</v>
      </c>
      <c r="I10" s="30">
        <f>SUM(D10:H10)</f>
        <v>23792383</v>
      </c>
      <c r="N10" s="72"/>
    </row>
    <row r="11" spans="1:14" ht="17.100000000000001" customHeight="1" x14ac:dyDescent="0.2">
      <c r="A11" s="133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3"/>
      <c r="B12" s="78"/>
      <c r="C12" s="79" t="s">
        <v>164</v>
      </c>
      <c r="D12" s="30">
        <v>9375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38302</v>
      </c>
      <c r="N12" s="72"/>
    </row>
    <row r="13" spans="1:14" ht="17.100000000000001" customHeight="1" x14ac:dyDescent="0.2">
      <c r="A13" s="133"/>
      <c r="B13" s="78"/>
      <c r="C13" s="79" t="s">
        <v>166</v>
      </c>
      <c r="D13" s="30">
        <v>94481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107814</v>
      </c>
      <c r="N13" s="72"/>
    </row>
    <row r="14" spans="1:14" ht="17.100000000000001" customHeight="1" x14ac:dyDescent="0.2">
      <c r="A14" s="133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2">
        <v>3</v>
      </c>
      <c r="B15" s="76" t="s">
        <v>59</v>
      </c>
      <c r="C15" s="77"/>
      <c r="D15" s="98">
        <f>SUM(D16:D18)</f>
        <v>150000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150000</v>
      </c>
      <c r="M15" s="72"/>
      <c r="N15" s="72"/>
    </row>
    <row r="16" spans="1:14" ht="17.100000000000001" customHeight="1" x14ac:dyDescent="0.2">
      <c r="A16" s="133"/>
      <c r="B16" s="78"/>
      <c r="C16" s="79" t="s">
        <v>15</v>
      </c>
      <c r="D16" s="30">
        <v>150000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150000</v>
      </c>
      <c r="M16" s="72"/>
    </row>
    <row r="17" spans="1:13" ht="17.100000000000001" customHeight="1" x14ac:dyDescent="0.2">
      <c r="A17" s="133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3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2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4" t="s">
        <v>169</v>
      </c>
      <c r="B20" s="80"/>
      <c r="C20" s="81"/>
      <c r="D20" s="141">
        <f>D8+D9+D15+D19</f>
        <v>39430929</v>
      </c>
      <c r="E20" s="141">
        <f t="shared" ref="E20:I20" si="3">E8+E9+E15+E19</f>
        <v>687971</v>
      </c>
      <c r="F20" s="141">
        <f t="shared" si="3"/>
        <v>74233</v>
      </c>
      <c r="G20" s="141">
        <f t="shared" si="3"/>
        <v>198174</v>
      </c>
      <c r="H20" s="141">
        <f t="shared" si="3"/>
        <v>963555</v>
      </c>
      <c r="I20" s="141">
        <f t="shared" si="3"/>
        <v>41354862</v>
      </c>
    </row>
    <row r="21" spans="1:13" ht="17.100000000000001" customHeight="1" x14ac:dyDescent="0.2">
      <c r="A21" s="135" t="s">
        <v>170</v>
      </c>
      <c r="B21" s="136"/>
      <c r="C21" s="137"/>
      <c r="D21" s="121">
        <v>1224933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1224933</v>
      </c>
    </row>
    <row r="22" spans="1:13" ht="11.25" customHeight="1" x14ac:dyDescent="0.2">
      <c r="A22" s="163"/>
      <c r="B22" s="163"/>
      <c r="C22" s="82"/>
      <c r="D22" s="158"/>
      <c r="E22" s="158"/>
      <c r="F22" s="158"/>
      <c r="G22" s="158"/>
      <c r="H22" s="158"/>
      <c r="I22" s="158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B14" sqref="B14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09" t="s">
        <v>171</v>
      </c>
      <c r="B1" s="210"/>
      <c r="C1" s="210"/>
      <c r="D1" s="210"/>
      <c r="E1" s="211"/>
    </row>
    <row r="2" spans="1:5" x14ac:dyDescent="0.2">
      <c r="A2" s="212" t="s">
        <v>237</v>
      </c>
      <c r="B2" s="207"/>
      <c r="C2" s="207"/>
      <c r="D2" s="207"/>
      <c r="E2" s="213"/>
    </row>
    <row r="3" spans="1:5" x14ac:dyDescent="0.2">
      <c r="A3" s="214">
        <v>44104</v>
      </c>
      <c r="B3" s="207"/>
      <c r="C3" s="207"/>
      <c r="D3" s="207"/>
      <c r="E3" s="213"/>
    </row>
    <row r="4" spans="1:5" ht="17.25" x14ac:dyDescent="0.2">
      <c r="A4" s="147"/>
      <c r="B4" s="115"/>
      <c r="C4" s="115"/>
      <c r="D4" s="115"/>
      <c r="E4" s="148"/>
    </row>
    <row r="5" spans="1:5" s="66" customFormat="1" ht="58.5" customHeight="1" thickBot="1" x14ac:dyDescent="0.25">
      <c r="A5" s="259" t="s">
        <v>172</v>
      </c>
      <c r="B5" s="260" t="s">
        <v>173</v>
      </c>
      <c r="C5" s="261"/>
      <c r="D5" s="259" t="s">
        <v>174</v>
      </c>
      <c r="E5" s="259" t="s">
        <v>175</v>
      </c>
    </row>
    <row r="6" spans="1:5" ht="17.25" thickTop="1" x14ac:dyDescent="0.2">
      <c r="A6" s="119" t="s">
        <v>176</v>
      </c>
      <c r="B6" s="49"/>
      <c r="C6" s="49"/>
      <c r="D6" s="49"/>
      <c r="E6" s="49"/>
    </row>
    <row r="7" spans="1:5" x14ac:dyDescent="0.2">
      <c r="A7" s="118" t="s">
        <v>239</v>
      </c>
      <c r="B7" s="118" t="s">
        <v>253</v>
      </c>
      <c r="C7" s="86">
        <f>3400000000/4449770000</f>
        <v>0.76408443582477292</v>
      </c>
      <c r="D7" s="146" t="s">
        <v>243</v>
      </c>
      <c r="E7" s="118" t="s">
        <v>253</v>
      </c>
    </row>
    <row r="8" spans="1:5" x14ac:dyDescent="0.2">
      <c r="A8" s="118" t="s">
        <v>240</v>
      </c>
      <c r="B8" s="118" t="s">
        <v>241</v>
      </c>
      <c r="C8" s="86">
        <f>428040000/4449770000</f>
        <v>9.6193735856010529E-2</v>
      </c>
      <c r="D8" s="146" t="s">
        <v>244</v>
      </c>
      <c r="E8" s="118"/>
    </row>
    <row r="9" spans="1:5" x14ac:dyDescent="0.2">
      <c r="A9" s="85"/>
      <c r="B9" s="84" t="s">
        <v>254</v>
      </c>
      <c r="C9" s="86">
        <f>370000000/4449770000</f>
        <v>8.3150365075048818E-2</v>
      </c>
      <c r="D9" s="146" t="s">
        <v>244</v>
      </c>
      <c r="E9" s="84"/>
    </row>
    <row r="10" spans="1:5" x14ac:dyDescent="0.2">
      <c r="A10" s="83" t="s">
        <v>177</v>
      </c>
      <c r="B10" s="84" t="s">
        <v>242</v>
      </c>
      <c r="C10" s="86">
        <f>140000000/4449770000</f>
        <v>3.1462300298667124E-2</v>
      </c>
      <c r="D10" s="146" t="s">
        <v>244</v>
      </c>
      <c r="E10" s="84"/>
    </row>
    <row r="11" spans="1:5" x14ac:dyDescent="0.2">
      <c r="A11" s="118" t="s">
        <v>252</v>
      </c>
      <c r="B11" s="84" t="s">
        <v>255</v>
      </c>
      <c r="C11" s="86">
        <f>111730000/4449770000</f>
        <v>2.5109162945500554E-2</v>
      </c>
      <c r="D11" s="146" t="s">
        <v>244</v>
      </c>
      <c r="E11" s="84"/>
    </row>
    <row r="12" spans="1:5" x14ac:dyDescent="0.2">
      <c r="A12" s="118"/>
      <c r="B12" s="84"/>
      <c r="C12" s="86"/>
      <c r="D12" s="146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8" t="s">
        <v>245</v>
      </c>
      <c r="B15" s="84"/>
      <c r="C15" s="84"/>
      <c r="D15" s="84"/>
      <c r="E15" s="84"/>
    </row>
    <row r="16" spans="1:5" x14ac:dyDescent="0.2">
      <c r="A16" s="118" t="s">
        <v>246</v>
      </c>
      <c r="B16" s="84"/>
      <c r="C16" s="84"/>
      <c r="D16" s="84"/>
      <c r="E16" s="84"/>
    </row>
    <row r="17" spans="1:5" x14ac:dyDescent="0.2">
      <c r="A17" s="85"/>
      <c r="B17" s="84"/>
      <c r="C17" s="145">
        <f>SUM(C7:C16)</f>
        <v>1</v>
      </c>
      <c r="D17" s="84"/>
      <c r="E17" s="84"/>
    </row>
    <row r="18" spans="1:5" x14ac:dyDescent="0.2">
      <c r="A18" s="166" t="s">
        <v>247</v>
      </c>
      <c r="B18" s="167"/>
      <c r="C18" s="167"/>
      <c r="D18" s="167"/>
      <c r="E18" s="168"/>
    </row>
    <row r="19" spans="1:5" x14ac:dyDescent="0.2">
      <c r="A19" s="149" t="s">
        <v>247</v>
      </c>
      <c r="B19" s="150"/>
      <c r="C19" s="150"/>
      <c r="D19" s="150"/>
      <c r="E19" s="151"/>
    </row>
    <row r="20" spans="1:5" ht="39" customHeight="1" x14ac:dyDescent="0.2">
      <c r="A20" s="215" t="s">
        <v>248</v>
      </c>
      <c r="B20" s="216"/>
      <c r="C20" s="216"/>
      <c r="D20" s="216"/>
      <c r="E20" s="217"/>
    </row>
    <row r="21" spans="1:5" ht="15.75" customHeight="1" x14ac:dyDescent="0.2">
      <c r="A21" s="153" t="s">
        <v>249</v>
      </c>
      <c r="B21" s="164"/>
      <c r="C21" s="164"/>
      <c r="D21" s="164"/>
      <c r="E21" s="165"/>
    </row>
    <row r="22" spans="1:5" ht="15.75" customHeight="1" x14ac:dyDescent="0.2">
      <c r="A22" s="167"/>
      <c r="B22" s="152"/>
      <c r="C22" s="152"/>
      <c r="D22" s="152"/>
      <c r="E22" s="169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E9" sqref="E9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23.85546875" style="1" bestFit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3" t="s">
        <v>135</v>
      </c>
      <c r="B1" s="173"/>
      <c r="C1" s="173"/>
      <c r="D1" s="173"/>
      <c r="E1" s="173"/>
    </row>
    <row r="2" spans="1:5" ht="17.100000000000001" customHeight="1" x14ac:dyDescent="0.2">
      <c r="A2" s="173" t="s">
        <v>237</v>
      </c>
      <c r="B2" s="173"/>
      <c r="C2" s="173"/>
      <c r="D2" s="173"/>
      <c r="E2" s="173"/>
    </row>
    <row r="3" spans="1:5" ht="17.100000000000001" customHeight="1" x14ac:dyDescent="0.2">
      <c r="A3" s="173" t="s">
        <v>250</v>
      </c>
      <c r="B3" s="173"/>
      <c r="C3" s="173"/>
      <c r="D3" s="173"/>
      <c r="E3" s="173"/>
    </row>
    <row r="4" spans="1:5" ht="3" customHeight="1" x14ac:dyDescent="0.2">
      <c r="A4" s="52"/>
      <c r="B4" s="52"/>
      <c r="C4" s="52"/>
      <c r="D4" s="52"/>
      <c r="E4" s="52"/>
    </row>
    <row r="5" spans="1:5" ht="17.100000000000001" customHeight="1" x14ac:dyDescent="0.2">
      <c r="E5" s="60" t="s">
        <v>81</v>
      </c>
    </row>
    <row r="6" spans="1:5" s="2" customFormat="1" ht="17.100000000000001" customHeight="1" x14ac:dyDescent="0.2">
      <c r="A6" s="239" t="s">
        <v>0</v>
      </c>
      <c r="B6" s="239" t="s">
        <v>101</v>
      </c>
      <c r="C6" s="241"/>
      <c r="D6" s="231" t="s">
        <v>260</v>
      </c>
      <c r="E6" s="231" t="s">
        <v>261</v>
      </c>
    </row>
    <row r="7" spans="1:5" s="2" customFormat="1" ht="17.100000000000001" customHeight="1" thickBot="1" x14ac:dyDescent="0.25">
      <c r="A7" s="239"/>
      <c r="B7" s="239"/>
      <c r="C7" s="241"/>
      <c r="D7" s="224" t="s">
        <v>259</v>
      </c>
      <c r="E7" s="224" t="s">
        <v>259</v>
      </c>
    </row>
    <row r="8" spans="1:5" ht="17.100000000000001" customHeight="1" thickTop="1" x14ac:dyDescent="0.2">
      <c r="A8" s="33" t="s">
        <v>3</v>
      </c>
      <c r="B8" s="53" t="s">
        <v>22</v>
      </c>
      <c r="C8" s="54"/>
      <c r="D8" s="138">
        <f>SUM(D9:D10)</f>
        <v>0</v>
      </c>
      <c r="E8" s="138">
        <f>SUM(E9:E10)</f>
        <v>0</v>
      </c>
    </row>
    <row r="9" spans="1:5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638528</v>
      </c>
      <c r="E16" s="36">
        <f>SUM(E17:E19)</f>
        <v>624645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638528</v>
      </c>
      <c r="E18" s="30">
        <v>624645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1632692</v>
      </c>
      <c r="E21" s="36">
        <f>E22+E26+E27</f>
        <v>1633337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1632692</v>
      </c>
      <c r="E22" s="30">
        <f>SUM(E23:E24)</f>
        <v>1633337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1632692</v>
      </c>
      <c r="E23" s="30">
        <v>1633337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9"/>
      <c r="E28" s="139"/>
    </row>
    <row r="29" spans="1:7" ht="10.5" customHeight="1" x14ac:dyDescent="0.2">
      <c r="A29" s="50"/>
      <c r="B29" s="10"/>
      <c r="C29" s="10"/>
      <c r="D29" s="157"/>
      <c r="E29" s="157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2020-10-20T03:20:29Z</cp:lastPrinted>
  <dcterms:created xsi:type="dcterms:W3CDTF">2011-07-15T16:51:48Z</dcterms:created>
  <dcterms:modified xsi:type="dcterms:W3CDTF">2024-09-12T02:10:33Z</dcterms:modified>
</cp:coreProperties>
</file>